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mricardo\Downloads\"/>
    </mc:Choice>
  </mc:AlternateContent>
  <xr:revisionPtr revIDLastSave="0" documentId="13_ncr:1_{63FAA188-BFD5-49EC-87D7-0A991B82A0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ón Presupuestaria" sheetId="5" r:id="rId1"/>
  </sheets>
  <definedNames>
    <definedName name="_xlnm.Print_Titles" localSheetId="0">'Ejecución Presupuestaria'!$1:$2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6" i="5" l="1"/>
  <c r="P75" i="5" s="1"/>
  <c r="P74" i="5"/>
  <c r="P72" i="5" s="1"/>
  <c r="P73" i="5"/>
  <c r="P71" i="5"/>
  <c r="P69" i="5" s="1"/>
  <c r="P70" i="5"/>
  <c r="P67" i="5"/>
  <c r="P66" i="5"/>
  <c r="P65" i="5"/>
  <c r="P64" i="5" s="1"/>
  <c r="P63" i="5"/>
  <c r="P62" i="5"/>
  <c r="P61" i="5" s="1"/>
  <c r="P60" i="5"/>
  <c r="P59" i="5"/>
  <c r="P58" i="5"/>
  <c r="P56" i="5" s="1"/>
  <c r="P57" i="5"/>
  <c r="P55" i="5"/>
  <c r="P54" i="5"/>
  <c r="P53" i="5"/>
  <c r="P52" i="5"/>
  <c r="P51" i="5"/>
  <c r="P50" i="5"/>
  <c r="P49" i="5"/>
  <c r="P48" i="5"/>
  <c r="P47" i="5"/>
  <c r="P46" i="5" s="1"/>
  <c r="P45" i="5"/>
  <c r="P44" i="5"/>
  <c r="P43" i="5"/>
  <c r="P42" i="5"/>
  <c r="P41" i="5"/>
  <c r="P40" i="5"/>
  <c r="P39" i="5"/>
  <c r="P37" i="5"/>
  <c r="P36" i="5"/>
  <c r="P35" i="5"/>
  <c r="P30" i="5" s="1"/>
  <c r="P34" i="5"/>
  <c r="P33" i="5"/>
  <c r="P32" i="5"/>
  <c r="P31" i="5"/>
  <c r="P29" i="5"/>
  <c r="P28" i="5"/>
  <c r="P27" i="5"/>
  <c r="P26" i="5"/>
  <c r="P25" i="5"/>
  <c r="P24" i="5"/>
  <c r="P23" i="5"/>
  <c r="P22" i="5"/>
  <c r="P21" i="5"/>
  <c r="P19" i="5"/>
  <c r="P18" i="5"/>
  <c r="P17" i="5"/>
  <c r="P16" i="5"/>
  <c r="P15" i="5"/>
  <c r="P14" i="5"/>
  <c r="P13" i="5"/>
  <c r="P12" i="5"/>
  <c r="P11" i="5"/>
  <c r="P9" i="5"/>
  <c r="P8" i="5"/>
  <c r="P7" i="5"/>
  <c r="P6" i="5"/>
  <c r="P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O69" i="5"/>
  <c r="N69" i="5"/>
  <c r="M69" i="5"/>
  <c r="L69" i="5"/>
  <c r="K69" i="5"/>
  <c r="J69" i="5"/>
  <c r="I69" i="5"/>
  <c r="H69" i="5"/>
  <c r="G69" i="5"/>
  <c r="F69" i="5"/>
  <c r="E68" i="5"/>
  <c r="D69" i="5"/>
  <c r="C69" i="5"/>
  <c r="M68" i="5"/>
  <c r="L68" i="5"/>
  <c r="J68" i="5"/>
  <c r="I68" i="5"/>
  <c r="D68" i="5"/>
  <c r="B75" i="5"/>
  <c r="B72" i="5"/>
  <c r="B69" i="5"/>
  <c r="B68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P20" i="5" l="1"/>
  <c r="P10" i="5"/>
  <c r="P4" i="5"/>
  <c r="F68" i="5"/>
  <c r="G68" i="5"/>
  <c r="O68" i="5"/>
  <c r="H68" i="5"/>
  <c r="P68" i="5"/>
  <c r="N68" i="5"/>
  <c r="C68" i="5"/>
  <c r="K68" i="5"/>
  <c r="B77" i="5"/>
  <c r="L77" i="5" l="1"/>
  <c r="M77" i="5" l="1"/>
  <c r="P78" i="5"/>
  <c r="E77" i="5" l="1"/>
  <c r="N77" i="5"/>
  <c r="O77" i="5"/>
  <c r="H77" i="5"/>
  <c r="F77" i="5"/>
  <c r="D77" i="5"/>
  <c r="G77" i="5"/>
  <c r="J77" i="5"/>
  <c r="I77" i="5"/>
  <c r="K77" i="5"/>
  <c r="P77" i="5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<sst xmlns="http://schemas.openxmlformats.org/spreadsheetml/2006/main" count="98" uniqueCount="98">
  <si>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</si>
  <si>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</si>
  <si>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</si>
  <si>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</si>
  <si>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</si>
  <si>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</si>
  <si>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</si>
  <si>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</si>
  <si>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</si>
  <si>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</si>
  <si>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</si>
  <si>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</si>
  <si>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</si>
  <si>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</si>
  <si>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</si>
  <si>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</si>
  <si>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</si>
  <si>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</si>
  <si>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</si>
  <si>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</si>
  <si>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</si>
  <si>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</si>
  <si>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</si>
  <si>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</si>
  <si>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</si>
  <si>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</si>
  <si>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</si>
  <si>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</si>
  <si>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</si>
  <si>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</si>
  <si>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</si>
  <si>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</si>
  <si>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</si>
  <si>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</si>
  <si>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</si>
  <si>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</si>
  <si>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</si>
  <si>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</si>
  <si>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</si>
  <si>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</si>
  <si>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</si>
  <si>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</si>
  <si>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</si>
  <si>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</si>
  <si>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</si>
  <si>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</si>
  <si>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</si>
  <si>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</si>
  <si>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</si>
  <si>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</si>
  <si>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</si>
  <si>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</si>
  <si>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</si>
  <si>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</si>
  <si>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</si>
  <si>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</si>
  <si>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</si>
  <si>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</si>
  <si>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</si>
  <si>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</si>
  <si>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</si>
  <si>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</si>
  <si>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</si>
  <si>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</si>
  <si>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</si>
  <si>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</si>
  <si>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</si>
  <si>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</si>
  <si>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</si>
  <si>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</si>
  <si>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</si>
  <si>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</si>
  <si>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</si>
  <si>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</si>
  <si>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</si>
  <si>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</si>
  <si>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</si>
  <si>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</si>
  <si>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</si>
  <si>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</si>
  <si>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</si>
  <si>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</si>
  <si>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</si>
  <si>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</si>
  <si>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</si>
  <si>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</si>
  <si>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</si>
  <si>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</si>
  <si>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</si>
  <si>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Juan Nicolas M. Mendez Feliz</t>
  </si>
  <si>
    <t>DETALLE</t>
  </si>
  <si>
    <t>Total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</si>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</sst>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3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4" fillId="0" borderId="0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3" borderId="0" xfId="3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37"/>
      <tableStyleElement type="totalRow" dxfId="36"/>
      <tableStyleElement type="firstRowStripe" dxfId="35"/>
      <tableStyleElement type="secondRowStripe" dxfId="34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9E27E64-D793-416C-8F57-30C87D789496}" name="Table4" displayName="Table4" ref="A2:P77" headerRowCount="0" totalsRowShown="0" headerRowDxfId="33" dataDxfId="32">
  <tableColumns count="16">
    <tableColumn id="1" xr3:uid="{0A25701A-4D6A-47D6-A8C5-5F51CA9D8F64}" name="DETALLE" headerRowDxfId="31" dataDxfId="30"/>
    <tableColumn id="2" xr3:uid="{A54D678D-C157-40B1-931F-814C9B05A016}" name="Presupuesto Aprobado" headerRowDxfId="29" dataDxfId="28"/>
    <tableColumn id="3" xr3:uid="{8CDDC4DC-FB34-4C15-AA0B-25AF25BBE989}" name="Presupuesto Modificado" headerRowDxfId="27" dataDxfId="26"/>
    <tableColumn id="4" xr3:uid="{8C7677A3-0A0F-4010-AC8A-6030546C0171}" name="Gasto devengado" headerRowDxfId="25" dataDxfId="24"/>
    <tableColumn id="5" xr3:uid="{36144F75-7C78-4284-B4AB-4EAD6DFF7141}" name="Column1" headerRowDxfId="23" dataDxfId="22"/>
    <tableColumn id="6" xr3:uid="{75C918B0-4299-44E0-9543-926E4CF19E97}" name="Column2" headerRowDxfId="21" dataDxfId="20"/>
    <tableColumn id="7" xr3:uid="{9FFFF627-AB6D-49D6-AC81-331976C0408F}" name="Column3" headerRowDxfId="19" dataDxfId="18"/>
    <tableColumn id="8" xr3:uid="{A9E67EEE-9E97-4BF4-984D-DF17FAFAA475}" name="Column4" headerRowDxfId="17" dataDxfId="16"/>
    <tableColumn id="9" xr3:uid="{1CA79BB3-F982-40B0-B95A-0F3B2884C406}" name="Column5" headerRowDxfId="15" dataDxfId="14"/>
    <tableColumn id="10" xr3:uid="{FCC14C4F-0B7E-471C-9E50-1DDD8EFA9BA8}" name="Column6" headerRowDxfId="13" dataDxfId="12"/>
    <tableColumn id="11" xr3:uid="{F97DEFE8-1E9B-455C-A174-BC8C5B33879D}" name="Column7" headerRowDxfId="11" dataDxfId="10"/>
    <tableColumn id="12" xr3:uid="{B5E68ADC-D08F-4239-9527-093B201FE93D}" name="Column8" headerRowDxfId="9" dataDxfId="8"/>
    <tableColumn id="13" xr3:uid="{E16025B7-FCAD-495D-BDC0-995758EA743B}" name="Column9" headerRowDxfId="7" dataDxfId="6"/>
    <tableColumn id="14" xr3:uid="{6D8B7FEA-54D3-4794-A82D-A85E253B744C}" name="Column10" headerRowDxfId="5" dataDxfId="4"/>
    <tableColumn id="15" xr3:uid="{8E632D44-46F0-4735-B53F-2642BDA66010}" name="Column11" headerRowDxfId="3" dataDxfId="2"/>
    <tableColumn id="16" xr3:uid="{128A3890-6432-4844-B685-4E707245F938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6"/>
  <sheetViews>
    <sheetView showGridLines="0" tabSelected="1" view="pageLayout" topLeftCell="B68" zoomScale="55" zoomScaleNormal="70" zoomScaleSheetLayoutView="40" zoomScalePageLayoutView="55" workbookViewId="0">
      <selection activeCell="P76" sqref="P76"/>
    </sheetView>
  </sheetViews>
  <sheetFormatPr defaultColWidth="9.140625" defaultRowHeight="16.5" x14ac:dyDescent="0.3"/>
  <cols>
    <col min="1" max="1" width="85" style="4" customWidth="1"/>
    <col min="2" max="2" width="25.85546875" style="13" customWidth="1"/>
    <col min="3" max="3" width="25.85546875" style="4" customWidth="1"/>
    <col min="4" max="15" width="17.42578125" style="4" customWidth="1"/>
    <col min="16" max="16" width="25.85546875" style="4" customWidth="1"/>
    <col min="17" max="17" width="96.7109375" style="4" bestFit="1" customWidth="1"/>
    <col min="18" max="18" width="9.140625" style="4"/>
    <col min="19" max="20" width="6.5703125" style="4" bestFit="1" customWidth="1"/>
    <col min="21" max="22" width="6.140625" style="4" bestFit="1" customWidth="1"/>
    <col min="23" max="24" width="6.5703125" style="4" bestFit="1" customWidth="1"/>
    <col min="25" max="26" width="6" style="4" bestFit="1" customWidth="1"/>
    <col min="27" max="28" width="7" style="4" bestFit="1" customWidth="1"/>
    <col min="29" max="16384" width="9.140625" style="4"/>
  </cols>
  <sheetData>
    <row r="1" spans="1:28" ht="30.75" customHeight="1" x14ac:dyDescent="0.3">
      <c r="A1" s="16" t="s">
        <v>90</v>
      </c>
      <c r="B1" s="1" t="s">
        <v>34</v>
      </c>
      <c r="C1" s="1" t="s">
        <v>35</v>
      </c>
      <c r="D1" s="28" t="s">
        <v>94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3"/>
    </row>
    <row r="2" spans="1:28" ht="30.75" customHeight="1" x14ac:dyDescent="0.3">
      <c r="A2" s="16"/>
      <c r="B2" s="1"/>
      <c r="C2" s="1"/>
      <c r="D2" s="16" t="s">
        <v>76</v>
      </c>
      <c r="E2" s="16" t="s">
        <v>77</v>
      </c>
      <c r="F2" s="16" t="s">
        <v>78</v>
      </c>
      <c r="G2" s="16" t="s">
        <v>79</v>
      </c>
      <c r="H2" s="16" t="s">
        <v>80</v>
      </c>
      <c r="I2" s="16" t="s">
        <v>81</v>
      </c>
      <c r="J2" s="16" t="s">
        <v>82</v>
      </c>
      <c r="K2" s="16" t="s">
        <v>83</v>
      </c>
      <c r="L2" s="16" t="s">
        <v>84</v>
      </c>
      <c r="M2" s="16" t="s">
        <v>85</v>
      </c>
      <c r="N2" s="16" t="s">
        <v>86</v>
      </c>
      <c r="O2" s="16" t="s">
        <v>87</v>
      </c>
      <c r="P2" s="16" t="s">
        <v>91</v>
      </c>
      <c r="AA2" s="5"/>
      <c r="AB2" s="5"/>
    </row>
    <row r="3" spans="1:28" ht="30.75" customHeight="1" x14ac:dyDescent="0.3">
      <c r="A3" s="19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30.75" customHeight="1" x14ac:dyDescent="0.3">
      <c r="A4" s="17" t="s">
        <v>1</v>
      </c>
      <c r="B4" s="23">
        <f>SUM(B5:B9)</f>
        <v>89214770.099999994</v>
      </c>
      <c r="C4" s="23">
        <f t="shared" ref="C4:P4" si="0">SUM(C5:C9)</f>
        <v>0</v>
      </c>
      <c r="D4" s="23">
        <f t="shared" si="0"/>
        <v>5628843.4400000004</v>
      </c>
      <c r="E4" s="23">
        <f t="shared" si="0"/>
        <v>5651183.54</v>
      </c>
      <c r="F4" s="23">
        <f t="shared" si="0"/>
        <v>6154257.209999999</v>
      </c>
      <c r="G4" s="23">
        <f t="shared" si="0"/>
        <v>0</v>
      </c>
      <c r="H4" s="23">
        <f t="shared" si="0"/>
        <v>0</v>
      </c>
      <c r="I4" s="23">
        <f t="shared" si="0"/>
        <v>0</v>
      </c>
      <c r="J4" s="23">
        <f t="shared" si="0"/>
        <v>0</v>
      </c>
      <c r="K4" s="23">
        <f t="shared" si="0"/>
        <v>0</v>
      </c>
      <c r="L4" s="23">
        <f t="shared" si="0"/>
        <v>0</v>
      </c>
      <c r="M4" s="23">
        <f t="shared" si="0"/>
        <v>0</v>
      </c>
      <c r="N4" s="23">
        <f t="shared" si="0"/>
        <v>0</v>
      </c>
      <c r="O4" s="23">
        <f t="shared" si="0"/>
        <v>0</v>
      </c>
      <c r="P4" s="23">
        <f t="shared" si="0"/>
        <v>17434284.190000001</v>
      </c>
      <c r="S4" s="7"/>
    </row>
    <row r="5" spans="1:28" ht="30.75" customHeight="1" x14ac:dyDescent="0.3">
      <c r="A5" s="18" t="s">
        <v>2</v>
      </c>
      <c r="B5" s="24">
        <v>53314779.100000001</v>
      </c>
      <c r="C5" s="24"/>
      <c r="D5" s="22">
        <v>4296754.6500000004</v>
      </c>
      <c r="E5" s="22">
        <v>4321088.95</v>
      </c>
      <c r="F5" s="22">
        <v>4374054.0199999996</v>
      </c>
      <c r="G5" s="22"/>
      <c r="H5" s="22"/>
      <c r="I5" s="22"/>
      <c r="J5" s="22"/>
      <c r="K5" s="22"/>
      <c r="L5" s="22"/>
      <c r="M5" s="22"/>
      <c r="N5" s="22"/>
      <c r="O5" s="22"/>
      <c r="P5" s="23">
        <f>SUM(Table4[[#This Row],[Gasto devengado]:[Column11]])</f>
        <v>12991897.620000001</v>
      </c>
    </row>
    <row r="6" spans="1:28" ht="30.75" customHeight="1" x14ac:dyDescent="0.3">
      <c r="A6" s="18" t="s">
        <v>3</v>
      </c>
      <c r="B6" s="24">
        <v>27062075</v>
      </c>
      <c r="C6" s="24"/>
      <c r="D6" s="22">
        <v>673750</v>
      </c>
      <c r="E6" s="22">
        <v>673750</v>
      </c>
      <c r="F6" s="22">
        <v>684750</v>
      </c>
      <c r="G6" s="22"/>
      <c r="H6" s="22"/>
      <c r="I6" s="22"/>
      <c r="J6" s="22"/>
      <c r="K6" s="22"/>
      <c r="L6" s="22"/>
      <c r="M6" s="22"/>
      <c r="N6" s="22"/>
      <c r="O6" s="22"/>
      <c r="P6" s="23">
        <f>SUM(Table4[[#This Row],[Gasto devengado]:[Column11]])</f>
        <v>2032250</v>
      </c>
    </row>
    <row r="7" spans="1:28" ht="30.75" customHeight="1" x14ac:dyDescent="0.3">
      <c r="A7" s="18" t="s">
        <v>36</v>
      </c>
      <c r="B7" s="24">
        <v>1500000</v>
      </c>
      <c r="C7" s="24"/>
      <c r="D7" s="22"/>
      <c r="E7" s="22"/>
      <c r="F7" s="22">
        <v>450000</v>
      </c>
      <c r="G7" s="22"/>
      <c r="H7" s="22"/>
      <c r="I7" s="22"/>
      <c r="J7" s="22"/>
      <c r="K7" s="22"/>
      <c r="L7" s="22"/>
      <c r="M7" s="22"/>
      <c r="N7" s="22"/>
      <c r="O7" s="22"/>
      <c r="P7" s="23">
        <f>SUM(Table4[[#This Row],[Gasto devengado]:[Column11]])</f>
        <v>450000</v>
      </c>
    </row>
    <row r="8" spans="1:28" ht="30.75" customHeight="1" x14ac:dyDescent="0.3">
      <c r="A8" s="18" t="s">
        <v>4</v>
      </c>
      <c r="B8" s="24"/>
      <c r="C8" s="24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3">
        <f>SUM(Table4[[#This Row],[Gasto devengado]:[Column11]])</f>
        <v>0</v>
      </c>
    </row>
    <row r="9" spans="1:28" ht="30.75" customHeight="1" x14ac:dyDescent="0.3">
      <c r="A9" s="18" t="s">
        <v>5</v>
      </c>
      <c r="B9" s="24">
        <v>7337916</v>
      </c>
      <c r="C9" s="24"/>
      <c r="D9" s="22">
        <v>658338.79</v>
      </c>
      <c r="E9" s="22">
        <v>656344.59</v>
      </c>
      <c r="F9" s="22">
        <v>645453.18999999994</v>
      </c>
      <c r="G9" s="22"/>
      <c r="H9" s="22"/>
      <c r="I9" s="22"/>
      <c r="J9" s="22"/>
      <c r="K9" s="22"/>
      <c r="L9" s="22"/>
      <c r="M9" s="22"/>
      <c r="N9" s="22"/>
      <c r="O9" s="22"/>
      <c r="P9" s="23">
        <f>SUM(Table4[[#This Row],[Gasto devengado]:[Column11]])</f>
        <v>1960136.5699999998</v>
      </c>
    </row>
    <row r="10" spans="1:28" ht="30.75" customHeight="1" x14ac:dyDescent="0.3">
      <c r="A10" s="17" t="s">
        <v>6</v>
      </c>
      <c r="B10" s="23">
        <f>SUM(B11:B19)</f>
        <v>39633534</v>
      </c>
      <c r="C10" s="23">
        <f t="shared" ref="C10:P10" si="1">SUM(C11:C19)</f>
        <v>0</v>
      </c>
      <c r="D10" s="23">
        <f t="shared" si="1"/>
        <v>2968084.99</v>
      </c>
      <c r="E10" s="23">
        <f t="shared" si="1"/>
        <v>1956734.3</v>
      </c>
      <c r="F10" s="23">
        <f t="shared" si="1"/>
        <v>2182943.7799999998</v>
      </c>
      <c r="G10" s="23">
        <f t="shared" si="1"/>
        <v>0</v>
      </c>
      <c r="H10" s="23">
        <f t="shared" si="1"/>
        <v>0</v>
      </c>
      <c r="I10" s="23">
        <f t="shared" si="1"/>
        <v>0</v>
      </c>
      <c r="J10" s="23">
        <f t="shared" si="1"/>
        <v>0</v>
      </c>
      <c r="K10" s="23">
        <f t="shared" si="1"/>
        <v>0</v>
      </c>
      <c r="L10" s="23">
        <f t="shared" si="1"/>
        <v>0</v>
      </c>
      <c r="M10" s="23">
        <f t="shared" si="1"/>
        <v>0</v>
      </c>
      <c r="N10" s="23">
        <f t="shared" si="1"/>
        <v>0</v>
      </c>
      <c r="O10" s="23">
        <f t="shared" si="1"/>
        <v>0</v>
      </c>
      <c r="P10" s="23">
        <f t="shared" si="1"/>
        <v>7107763.0700000003</v>
      </c>
    </row>
    <row r="11" spans="1:28" ht="30.75" customHeight="1" x14ac:dyDescent="0.3">
      <c r="A11" s="18" t="s">
        <v>7</v>
      </c>
      <c r="B11" s="24">
        <v>2356000</v>
      </c>
      <c r="C11" s="24"/>
      <c r="D11" s="22">
        <v>62150.98</v>
      </c>
      <c r="E11" s="22">
        <v>148172.07999999999</v>
      </c>
      <c r="F11" s="22">
        <v>200909.23</v>
      </c>
      <c r="G11" s="22"/>
      <c r="H11" s="22"/>
      <c r="I11" s="22"/>
      <c r="J11" s="22"/>
      <c r="K11" s="22"/>
      <c r="L11" s="22"/>
      <c r="M11" s="22"/>
      <c r="N11" s="22"/>
      <c r="O11" s="22"/>
      <c r="P11" s="23">
        <f>SUM(Table4[[#This Row],[Gasto devengado]:[Column11]])</f>
        <v>411232.29000000004</v>
      </c>
    </row>
    <row r="12" spans="1:28" ht="30.75" customHeight="1" x14ac:dyDescent="0.3">
      <c r="A12" s="18" t="s">
        <v>8</v>
      </c>
      <c r="B12" s="24">
        <v>950000</v>
      </c>
      <c r="C12" s="24"/>
      <c r="D12" s="22">
        <v>4740</v>
      </c>
      <c r="E12" s="22">
        <v>305</v>
      </c>
      <c r="F12" s="22">
        <v>745.76</v>
      </c>
      <c r="G12" s="22"/>
      <c r="H12" s="22"/>
      <c r="I12" s="22"/>
      <c r="J12" s="22"/>
      <c r="K12" s="22"/>
      <c r="L12" s="22"/>
      <c r="M12" s="22"/>
      <c r="N12" s="22"/>
      <c r="O12" s="22"/>
      <c r="P12" s="23">
        <f>SUM(Table4[[#This Row],[Gasto devengado]:[Column11]])</f>
        <v>5790.76</v>
      </c>
    </row>
    <row r="13" spans="1:28" ht="30.75" customHeight="1" x14ac:dyDescent="0.3">
      <c r="A13" s="18" t="s">
        <v>9</v>
      </c>
      <c r="B13" s="24">
        <v>2950534</v>
      </c>
      <c r="C13" s="24"/>
      <c r="D13" s="22">
        <v>353600</v>
      </c>
      <c r="E13" s="22">
        <v>182222.5</v>
      </c>
      <c r="F13" s="22">
        <v>126627.5</v>
      </c>
      <c r="G13" s="22"/>
      <c r="H13" s="22"/>
      <c r="I13" s="22"/>
      <c r="J13" s="22"/>
      <c r="K13" s="22"/>
      <c r="L13" s="22"/>
      <c r="M13" s="22"/>
      <c r="N13" s="22"/>
      <c r="O13" s="22"/>
      <c r="P13" s="23">
        <f>SUM(Table4[[#This Row],[Gasto devengado]:[Column11]])</f>
        <v>662450</v>
      </c>
    </row>
    <row r="14" spans="1:28" ht="30.75" customHeight="1" x14ac:dyDescent="0.3">
      <c r="A14" s="18" t="s">
        <v>10</v>
      </c>
      <c r="B14" s="24">
        <v>835000</v>
      </c>
      <c r="C14" s="24"/>
      <c r="D14" s="22">
        <v>86617.3</v>
      </c>
      <c r="E14" s="22">
        <v>21788.79</v>
      </c>
      <c r="F14" s="22">
        <v>15598.32</v>
      </c>
      <c r="G14" s="22"/>
      <c r="H14" s="22"/>
      <c r="I14" s="22"/>
      <c r="J14" s="22"/>
      <c r="K14" s="22"/>
      <c r="L14" s="22"/>
      <c r="M14" s="22"/>
      <c r="N14" s="22"/>
      <c r="O14" s="22"/>
      <c r="P14" s="23">
        <f>SUM(Table4[[#This Row],[Gasto devengado]:[Column11]])</f>
        <v>124004.41</v>
      </c>
    </row>
    <row r="15" spans="1:28" ht="30.75" customHeight="1" x14ac:dyDescent="0.3">
      <c r="A15" s="18" t="s">
        <v>11</v>
      </c>
      <c r="B15" s="24">
        <v>590000</v>
      </c>
      <c r="C15" s="24"/>
      <c r="D15" s="22">
        <v>3500</v>
      </c>
      <c r="E15" s="22">
        <v>2394</v>
      </c>
      <c r="F15" s="22">
        <v>13358</v>
      </c>
      <c r="G15" s="22"/>
      <c r="H15" s="22"/>
      <c r="I15" s="22"/>
      <c r="J15" s="22"/>
      <c r="K15" s="22"/>
      <c r="L15" s="22"/>
      <c r="M15" s="22"/>
      <c r="N15" s="22"/>
      <c r="O15" s="22"/>
      <c r="P15" s="23">
        <f>SUM(Table4[[#This Row],[Gasto devengado]:[Column11]])</f>
        <v>19252</v>
      </c>
    </row>
    <row r="16" spans="1:28" ht="30.75" customHeight="1" x14ac:dyDescent="0.3">
      <c r="A16" s="18" t="s">
        <v>12</v>
      </c>
      <c r="B16" s="24">
        <v>1700000</v>
      </c>
      <c r="C16" s="24"/>
      <c r="D16" s="22">
        <v>72312.58</v>
      </c>
      <c r="E16" s="22">
        <v>45433.43</v>
      </c>
      <c r="F16" s="22">
        <v>51458.8</v>
      </c>
      <c r="G16" s="22"/>
      <c r="H16" s="22"/>
      <c r="I16" s="22"/>
      <c r="J16" s="22"/>
      <c r="K16" s="22"/>
      <c r="L16" s="22"/>
      <c r="M16" s="22"/>
      <c r="N16" s="25"/>
      <c r="O16" s="22"/>
      <c r="P16" s="23">
        <f>SUM(Table4[[#This Row],[Gasto devengado]:[Column11]])</f>
        <v>169204.81</v>
      </c>
    </row>
    <row r="17" spans="1:16" ht="30.75" customHeight="1" x14ac:dyDescent="0.3">
      <c r="A17" s="18" t="s">
        <v>13</v>
      </c>
      <c r="B17" s="24">
        <v>4102000</v>
      </c>
      <c r="C17" s="24"/>
      <c r="D17" s="22">
        <v>243675.07</v>
      </c>
      <c r="E17" s="22">
        <v>66385.7</v>
      </c>
      <c r="F17" s="22">
        <v>81414.02</v>
      </c>
      <c r="G17" s="22"/>
      <c r="H17" s="22"/>
      <c r="I17" s="22"/>
      <c r="J17" s="22"/>
      <c r="K17" s="22"/>
      <c r="L17" s="22"/>
      <c r="M17" s="22"/>
      <c r="N17" s="22"/>
      <c r="O17" s="22"/>
      <c r="P17" s="23">
        <f>SUM(Table4[[#This Row],[Gasto devengado]:[Column11]])</f>
        <v>391474.79000000004</v>
      </c>
    </row>
    <row r="18" spans="1:16" ht="30.75" customHeight="1" x14ac:dyDescent="0.3">
      <c r="A18" s="18" t="s">
        <v>14</v>
      </c>
      <c r="B18" s="24">
        <v>26150000</v>
      </c>
      <c r="C18" s="24"/>
      <c r="D18" s="22">
        <v>2141489.06</v>
      </c>
      <c r="E18" s="22">
        <v>1490032.8</v>
      </c>
      <c r="F18" s="22">
        <v>1692832.15</v>
      </c>
      <c r="G18" s="22"/>
      <c r="H18" s="22"/>
      <c r="I18" s="22"/>
      <c r="J18" s="22"/>
      <c r="K18" s="22"/>
      <c r="L18" s="22"/>
      <c r="M18" s="22"/>
      <c r="N18" s="22"/>
      <c r="O18" s="22"/>
      <c r="P18" s="23">
        <f>SUM(Table4[[#This Row],[Gasto devengado]:[Column11]])</f>
        <v>5324354.01</v>
      </c>
    </row>
    <row r="19" spans="1:16" ht="30.75" customHeight="1" x14ac:dyDescent="0.3">
      <c r="A19" s="18" t="s">
        <v>37</v>
      </c>
      <c r="B19" s="24"/>
      <c r="C19" s="24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>
        <f>SUM(Table4[[#This Row],[Gasto devengado]:[Column11]])</f>
        <v>0</v>
      </c>
    </row>
    <row r="20" spans="1:16" ht="30.75" customHeight="1" x14ac:dyDescent="0.3">
      <c r="A20" s="17" t="s">
        <v>15</v>
      </c>
      <c r="B20" s="23">
        <f>SUM(B21:B29)</f>
        <v>10360000</v>
      </c>
      <c r="C20" s="23">
        <f t="shared" ref="C20:P20" si="2">SUM(C21:C29)</f>
        <v>0</v>
      </c>
      <c r="D20" s="23">
        <f t="shared" si="2"/>
        <v>719779.5</v>
      </c>
      <c r="E20" s="23">
        <f t="shared" si="2"/>
        <v>705998.27</v>
      </c>
      <c r="F20" s="23">
        <f t="shared" si="2"/>
        <v>640048.70000000007</v>
      </c>
      <c r="G20" s="23">
        <f t="shared" si="2"/>
        <v>0</v>
      </c>
      <c r="H20" s="23">
        <f t="shared" si="2"/>
        <v>0</v>
      </c>
      <c r="I20" s="23">
        <f t="shared" si="2"/>
        <v>0</v>
      </c>
      <c r="J20" s="23">
        <f t="shared" si="2"/>
        <v>0</v>
      </c>
      <c r="K20" s="23">
        <f t="shared" si="2"/>
        <v>0</v>
      </c>
      <c r="L20" s="23">
        <f t="shared" si="2"/>
        <v>0</v>
      </c>
      <c r="M20" s="23">
        <f t="shared" si="2"/>
        <v>0</v>
      </c>
      <c r="N20" s="23">
        <f t="shared" si="2"/>
        <v>0</v>
      </c>
      <c r="O20" s="23">
        <f t="shared" si="2"/>
        <v>0</v>
      </c>
      <c r="P20" s="23">
        <f t="shared" si="2"/>
        <v>2065826.47</v>
      </c>
    </row>
    <row r="21" spans="1:16" ht="30.75" customHeight="1" x14ac:dyDescent="0.3">
      <c r="A21" s="18" t="s">
        <v>16</v>
      </c>
      <c r="B21" s="24">
        <v>850000</v>
      </c>
      <c r="C21" s="24"/>
      <c r="D21" s="22">
        <v>109346.1</v>
      </c>
      <c r="E21" s="22">
        <v>18542.93</v>
      </c>
      <c r="F21" s="22">
        <v>94437.75</v>
      </c>
      <c r="G21" s="22"/>
      <c r="H21" s="22"/>
      <c r="I21" s="22"/>
      <c r="J21" s="22"/>
      <c r="K21" s="22"/>
      <c r="L21" s="22"/>
      <c r="M21" s="22"/>
      <c r="N21" s="22"/>
      <c r="O21" s="22"/>
      <c r="P21" s="23">
        <f>SUM(Table4[[#This Row],[Gasto devengado]:[Column11]])</f>
        <v>222326.78</v>
      </c>
    </row>
    <row r="22" spans="1:16" ht="30.75" customHeight="1" x14ac:dyDescent="0.3">
      <c r="A22" s="18" t="s">
        <v>17</v>
      </c>
      <c r="B22" s="24">
        <v>1120000</v>
      </c>
      <c r="C22" s="24"/>
      <c r="D22" s="22">
        <v>33334.65</v>
      </c>
      <c r="E22" s="22">
        <v>1500</v>
      </c>
      <c r="F22" s="22">
        <v>160178</v>
      </c>
      <c r="G22" s="22"/>
      <c r="H22" s="22"/>
      <c r="I22" s="22"/>
      <c r="J22" s="22"/>
      <c r="K22" s="22"/>
      <c r="L22" s="22"/>
      <c r="M22" s="22"/>
      <c r="N22" s="22"/>
      <c r="O22" s="22"/>
      <c r="P22" s="23">
        <f>SUM(Table4[[#This Row],[Gasto devengado]:[Column11]])</f>
        <v>195012.65</v>
      </c>
    </row>
    <row r="23" spans="1:16" ht="30.75" customHeight="1" x14ac:dyDescent="0.3">
      <c r="A23" s="18" t="s">
        <v>18</v>
      </c>
      <c r="B23" s="24">
        <v>535000</v>
      </c>
      <c r="C23" s="24"/>
      <c r="D23" s="22">
        <v>3305.1</v>
      </c>
      <c r="E23" s="22">
        <v>905.85</v>
      </c>
      <c r="F23" s="22">
        <v>80505.63</v>
      </c>
      <c r="G23" s="22"/>
      <c r="H23" s="22"/>
      <c r="I23" s="22"/>
      <c r="J23" s="22"/>
      <c r="K23" s="22"/>
      <c r="L23" s="22"/>
      <c r="M23" s="22"/>
      <c r="N23" s="22"/>
      <c r="O23" s="22"/>
      <c r="P23" s="23">
        <f>SUM(Table4[[#This Row],[Gasto devengado]:[Column11]])</f>
        <v>84716.58</v>
      </c>
    </row>
    <row r="24" spans="1:16" ht="30.75" customHeight="1" x14ac:dyDescent="0.3">
      <c r="A24" s="18" t="s">
        <v>19</v>
      </c>
      <c r="B24" s="22">
        <v>60000</v>
      </c>
      <c r="C24" s="24"/>
      <c r="D24" s="22">
        <v>497.25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3">
        <f>SUM(Table4[[#This Row],[Gasto devengado]:[Column11]])</f>
        <v>497.25</v>
      </c>
    </row>
    <row r="25" spans="1:16" ht="30.75" customHeight="1" x14ac:dyDescent="0.3">
      <c r="A25" s="18" t="s">
        <v>20</v>
      </c>
      <c r="B25" s="24">
        <v>475000</v>
      </c>
      <c r="C25" s="24"/>
      <c r="D25" s="22">
        <v>1450</v>
      </c>
      <c r="E25" s="22">
        <v>5844.44</v>
      </c>
      <c r="F25" s="22">
        <v>14799.73</v>
      </c>
      <c r="G25" s="22"/>
      <c r="H25" s="22"/>
      <c r="I25" s="22"/>
      <c r="J25" s="22"/>
      <c r="K25" s="22"/>
      <c r="L25" s="22"/>
      <c r="M25" s="22"/>
      <c r="N25" s="22"/>
      <c r="O25" s="22"/>
      <c r="P25" s="23">
        <f>SUM(Table4[[#This Row],[Gasto devengado]:[Column11]])</f>
        <v>22094.17</v>
      </c>
    </row>
    <row r="26" spans="1:16" ht="30.75" customHeight="1" x14ac:dyDescent="0.3">
      <c r="A26" s="18" t="s">
        <v>21</v>
      </c>
      <c r="B26" s="24">
        <v>310000</v>
      </c>
      <c r="C26" s="24"/>
      <c r="D26" s="22">
        <v>5689.02</v>
      </c>
      <c r="E26" s="22">
        <v>8930.58</v>
      </c>
      <c r="F26" s="22">
        <v>1197.8900000000001</v>
      </c>
      <c r="G26" s="22"/>
      <c r="H26" s="22"/>
      <c r="I26" s="22"/>
      <c r="J26" s="22"/>
      <c r="K26" s="22"/>
      <c r="L26" s="22"/>
      <c r="M26" s="22"/>
      <c r="N26" s="22"/>
      <c r="O26" s="22"/>
      <c r="P26" s="23">
        <f>SUM(Table4[[#This Row],[Gasto devengado]:[Column11]])</f>
        <v>15817.49</v>
      </c>
    </row>
    <row r="27" spans="1:16" ht="30.75" customHeight="1" x14ac:dyDescent="0.3">
      <c r="A27" s="18" t="s">
        <v>22</v>
      </c>
      <c r="B27" s="24">
        <v>3750000</v>
      </c>
      <c r="C27" s="24"/>
      <c r="D27" s="22">
        <v>562321.80000000005</v>
      </c>
      <c r="E27" s="22">
        <v>315050.71000000002</v>
      </c>
      <c r="F27" s="22">
        <v>272966.84000000003</v>
      </c>
      <c r="G27" s="22"/>
      <c r="H27" s="22"/>
      <c r="I27" s="22"/>
      <c r="J27" s="22"/>
      <c r="K27" s="22"/>
      <c r="L27" s="22"/>
      <c r="M27" s="22"/>
      <c r="N27" s="22"/>
      <c r="O27" s="22"/>
      <c r="P27" s="23">
        <f>SUM(Table4[[#This Row],[Gasto devengado]:[Column11]])</f>
        <v>1150339.3500000001</v>
      </c>
    </row>
    <row r="28" spans="1:16" ht="30.75" customHeight="1" x14ac:dyDescent="0.3">
      <c r="A28" s="18" t="s">
        <v>38</v>
      </c>
      <c r="B28" s="24"/>
      <c r="C28" s="24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3">
        <f>SUM(Table4[[#This Row],[Gasto devengado]:[Column11]])</f>
        <v>0</v>
      </c>
    </row>
    <row r="29" spans="1:16" ht="30.75" customHeight="1" x14ac:dyDescent="0.3">
      <c r="A29" s="18" t="s">
        <v>23</v>
      </c>
      <c r="B29" s="24">
        <v>3260000</v>
      </c>
      <c r="C29" s="24"/>
      <c r="D29" s="22">
        <v>3835.58</v>
      </c>
      <c r="E29" s="22">
        <v>355223.76</v>
      </c>
      <c r="F29" s="22">
        <v>15962.86</v>
      </c>
      <c r="G29" s="22"/>
      <c r="H29" s="22"/>
      <c r="I29" s="22"/>
      <c r="J29" s="22"/>
      <c r="K29" s="22"/>
      <c r="L29" s="22"/>
      <c r="M29" s="22"/>
      <c r="N29" s="22"/>
      <c r="O29" s="22"/>
      <c r="P29" s="23">
        <f>SUM(Table4[[#This Row],[Gasto devengado]:[Column11]])</f>
        <v>375022.2</v>
      </c>
    </row>
    <row r="30" spans="1:16" ht="30.75" customHeight="1" x14ac:dyDescent="0.3">
      <c r="A30" s="17" t="s">
        <v>24</v>
      </c>
      <c r="B30" s="23">
        <f>SUM(B31:B37)</f>
        <v>1585000</v>
      </c>
      <c r="C30" s="23">
        <f t="shared" ref="C30:P30" si="3">SUM(C31:C37)</f>
        <v>0</v>
      </c>
      <c r="D30" s="23">
        <f t="shared" si="3"/>
        <v>0</v>
      </c>
      <c r="E30" s="23">
        <f t="shared" si="3"/>
        <v>0</v>
      </c>
      <c r="F30" s="23">
        <f t="shared" si="3"/>
        <v>52000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3">
        <f t="shared" si="3"/>
        <v>0</v>
      </c>
      <c r="K30" s="23">
        <f t="shared" si="3"/>
        <v>0</v>
      </c>
      <c r="L30" s="23">
        <f t="shared" si="3"/>
        <v>0</v>
      </c>
      <c r="M30" s="23">
        <f t="shared" si="3"/>
        <v>0</v>
      </c>
      <c r="N30" s="23">
        <f t="shared" si="3"/>
        <v>0</v>
      </c>
      <c r="O30" s="23">
        <f t="shared" si="3"/>
        <v>0</v>
      </c>
      <c r="P30" s="23">
        <f t="shared" si="3"/>
        <v>52000</v>
      </c>
    </row>
    <row r="31" spans="1:16" ht="30.75" customHeight="1" x14ac:dyDescent="0.3">
      <c r="A31" s="18" t="s">
        <v>25</v>
      </c>
      <c r="B31" s="24">
        <v>1585000</v>
      </c>
      <c r="C31" s="24"/>
      <c r="D31" s="22"/>
      <c r="E31" s="22"/>
      <c r="F31" s="22">
        <v>52000</v>
      </c>
      <c r="G31" s="22"/>
      <c r="H31" s="22"/>
      <c r="I31" s="22"/>
      <c r="J31" s="22"/>
      <c r="K31" s="22"/>
      <c r="L31" s="22"/>
      <c r="M31" s="22"/>
      <c r="N31" s="22"/>
      <c r="O31" s="22"/>
      <c r="P31" s="23">
        <f>SUM(Table4[[#This Row],[Gasto devengado]:[Column11]])</f>
        <v>52000</v>
      </c>
    </row>
    <row r="32" spans="1:16" ht="30.75" customHeight="1" x14ac:dyDescent="0.3">
      <c r="A32" s="18" t="s">
        <v>39</v>
      </c>
      <c r="B32" s="24"/>
      <c r="C32" s="24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3">
        <f>SUM(Table4[[#This Row],[Gasto devengado]:[Column11]])</f>
        <v>0</v>
      </c>
    </row>
    <row r="33" spans="1:16" ht="30.75" customHeight="1" x14ac:dyDescent="0.3">
      <c r="A33" s="18" t="s">
        <v>40</v>
      </c>
      <c r="B33" s="24"/>
      <c r="C33" s="24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3">
        <f>SUM(Table4[[#This Row],[Gasto devengado]:[Column11]])</f>
        <v>0</v>
      </c>
    </row>
    <row r="34" spans="1:16" ht="30.75" customHeight="1" x14ac:dyDescent="0.3">
      <c r="A34" s="18" t="s">
        <v>41</v>
      </c>
      <c r="B34" s="24"/>
      <c r="C34" s="24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3">
        <f>SUM(Table4[[#This Row],[Gasto devengado]:[Column11]])</f>
        <v>0</v>
      </c>
    </row>
    <row r="35" spans="1:16" ht="30.75" customHeight="1" x14ac:dyDescent="0.3">
      <c r="A35" s="18" t="s">
        <v>42</v>
      </c>
      <c r="B35" s="24"/>
      <c r="C35" s="24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3">
        <f>SUM(Table4[[#This Row],[Gasto devengado]:[Column11]])</f>
        <v>0</v>
      </c>
    </row>
    <row r="36" spans="1:16" ht="30.75" customHeight="1" x14ac:dyDescent="0.3">
      <c r="A36" s="18" t="s">
        <v>26</v>
      </c>
      <c r="B36" s="24"/>
      <c r="C36" s="24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3">
        <f>SUM(Table4[[#This Row],[Gasto devengado]:[Column11]])</f>
        <v>0</v>
      </c>
    </row>
    <row r="37" spans="1:16" ht="30.75" customHeight="1" x14ac:dyDescent="0.3">
      <c r="A37" s="18" t="s">
        <v>43</v>
      </c>
      <c r="B37" s="24"/>
      <c r="C37" s="24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3">
        <f>SUM(Table4[[#This Row],[Gasto devengado]:[Column11]])</f>
        <v>0</v>
      </c>
    </row>
    <row r="38" spans="1:16" ht="30.75" customHeight="1" x14ac:dyDescent="0.3">
      <c r="A38" s="17" t="s">
        <v>44</v>
      </c>
      <c r="B38" s="23">
        <f>SUM(B39:B45)</f>
        <v>0</v>
      </c>
      <c r="C38" s="23">
        <f t="shared" ref="C38:P38" si="4">SUM(C39:C45)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3">
        <f t="shared" si="4"/>
        <v>0</v>
      </c>
    </row>
    <row r="39" spans="1:16" ht="30.75" customHeight="1" x14ac:dyDescent="0.3">
      <c r="A39" s="18" t="s">
        <v>45</v>
      </c>
      <c r="B39" s="24"/>
      <c r="C39" s="24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3">
        <f>SUM(Table4[[#This Row],[Gasto devengado]:[Column11]])</f>
        <v>0</v>
      </c>
    </row>
    <row r="40" spans="1:16" ht="30.75" customHeight="1" x14ac:dyDescent="0.3">
      <c r="A40" s="18" t="s">
        <v>46</v>
      </c>
      <c r="B40" s="24"/>
      <c r="C40" s="24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3">
        <f>SUM(Table4[[#This Row],[Gasto devengado]:[Column11]])</f>
        <v>0</v>
      </c>
    </row>
    <row r="41" spans="1:16" ht="30.75" customHeight="1" x14ac:dyDescent="0.3">
      <c r="A41" s="18" t="s">
        <v>47</v>
      </c>
      <c r="B41" s="24"/>
      <c r="C41" s="24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3">
        <f>SUM(Table4[[#This Row],[Gasto devengado]:[Column11]])</f>
        <v>0</v>
      </c>
    </row>
    <row r="42" spans="1:16" ht="30.75" customHeight="1" x14ac:dyDescent="0.3">
      <c r="A42" s="18" t="s">
        <v>48</v>
      </c>
      <c r="B42" s="24"/>
      <c r="C42" s="24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3">
        <f>SUM(Table4[[#This Row],[Gasto devengado]:[Column11]])</f>
        <v>0</v>
      </c>
    </row>
    <row r="43" spans="1:16" ht="30.75" customHeight="1" x14ac:dyDescent="0.3">
      <c r="A43" s="18" t="s">
        <v>49</v>
      </c>
      <c r="B43" s="24"/>
      <c r="C43" s="24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3">
        <f>SUM(Table4[[#This Row],[Gasto devengado]:[Column11]])</f>
        <v>0</v>
      </c>
    </row>
    <row r="44" spans="1:16" ht="30.75" customHeight="1" x14ac:dyDescent="0.3">
      <c r="A44" s="18" t="s">
        <v>50</v>
      </c>
      <c r="B44" s="24"/>
      <c r="C44" s="24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3">
        <f>SUM(Table4[[#This Row],[Gasto devengado]:[Column11]])</f>
        <v>0</v>
      </c>
    </row>
    <row r="45" spans="1:16" ht="30.75" customHeight="1" x14ac:dyDescent="0.3">
      <c r="A45" s="18" t="s">
        <v>51</v>
      </c>
      <c r="B45" s="24"/>
      <c r="C45" s="24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3">
        <f>SUM(Table4[[#This Row],[Gasto devengado]:[Column11]])</f>
        <v>0</v>
      </c>
    </row>
    <row r="46" spans="1:16" ht="30.75" customHeight="1" x14ac:dyDescent="0.3">
      <c r="A46" s="17" t="s">
        <v>27</v>
      </c>
      <c r="B46" s="23">
        <f>SUM(B47:B55)</f>
        <v>11435000</v>
      </c>
      <c r="C46" s="23">
        <f t="shared" ref="C46:P46" si="5">SUM(C47:C55)</f>
        <v>0</v>
      </c>
      <c r="D46" s="23">
        <f t="shared" si="5"/>
        <v>116841.84</v>
      </c>
      <c r="E46" s="23">
        <f t="shared" si="5"/>
        <v>38541.919999999998</v>
      </c>
      <c r="F46" s="23">
        <f t="shared" si="5"/>
        <v>0</v>
      </c>
      <c r="G46" s="23">
        <f t="shared" si="5"/>
        <v>0</v>
      </c>
      <c r="H46" s="23">
        <f t="shared" si="5"/>
        <v>0</v>
      </c>
      <c r="I46" s="23">
        <f t="shared" si="5"/>
        <v>0</v>
      </c>
      <c r="J46" s="23">
        <f t="shared" si="5"/>
        <v>0</v>
      </c>
      <c r="K46" s="23">
        <f t="shared" si="5"/>
        <v>0</v>
      </c>
      <c r="L46" s="23">
        <f t="shared" si="5"/>
        <v>0</v>
      </c>
      <c r="M46" s="23">
        <f t="shared" si="5"/>
        <v>0</v>
      </c>
      <c r="N46" s="23">
        <f t="shared" si="5"/>
        <v>0</v>
      </c>
      <c r="O46" s="23">
        <f t="shared" si="5"/>
        <v>0</v>
      </c>
      <c r="P46" s="23">
        <f t="shared" si="5"/>
        <v>155383.76</v>
      </c>
    </row>
    <row r="47" spans="1:16" ht="30.75" customHeight="1" x14ac:dyDescent="0.3">
      <c r="A47" s="18" t="s">
        <v>28</v>
      </c>
      <c r="B47" s="24">
        <v>1140000</v>
      </c>
      <c r="C47" s="24"/>
      <c r="D47" s="22">
        <v>91326.97</v>
      </c>
      <c r="E47" s="22">
        <v>38541.919999999998</v>
      </c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3">
        <f>SUM(Table4[[#This Row],[Gasto devengado]:[Column11]])</f>
        <v>129868.89</v>
      </c>
    </row>
    <row r="48" spans="1:16" ht="30.75" customHeight="1" x14ac:dyDescent="0.3">
      <c r="A48" s="18" t="s">
        <v>29</v>
      </c>
      <c r="B48" s="24"/>
      <c r="C48" s="24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3">
        <f>SUM(Table4[[#This Row],[Gasto devengado]:[Column11]])</f>
        <v>0</v>
      </c>
    </row>
    <row r="49" spans="1:16" ht="30.75" customHeight="1" x14ac:dyDescent="0.3">
      <c r="A49" s="18" t="s">
        <v>30</v>
      </c>
      <c r="B49" s="24"/>
      <c r="C49" s="24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3">
        <f>SUM(Table4[[#This Row],[Gasto devengado]:[Column11]])</f>
        <v>0</v>
      </c>
    </row>
    <row r="50" spans="1:16" ht="30.75" customHeight="1" x14ac:dyDescent="0.3">
      <c r="A50" s="18" t="s">
        <v>31</v>
      </c>
      <c r="B50" s="24">
        <v>9750000</v>
      </c>
      <c r="C50" s="24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3">
        <f>SUM(Table4[[#This Row],[Gasto devengado]:[Column11]])</f>
        <v>0</v>
      </c>
    </row>
    <row r="51" spans="1:16" ht="30.75" customHeight="1" x14ac:dyDescent="0.3">
      <c r="A51" s="18" t="s">
        <v>32</v>
      </c>
      <c r="B51" s="24">
        <v>545000</v>
      </c>
      <c r="C51" s="24"/>
      <c r="D51" s="22">
        <v>25514.87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3">
        <f>SUM(Table4[[#This Row],[Gasto devengado]:[Column11]])</f>
        <v>25514.87</v>
      </c>
    </row>
    <row r="52" spans="1:16" ht="30.75" customHeight="1" x14ac:dyDescent="0.3">
      <c r="A52" s="18" t="s">
        <v>52</v>
      </c>
      <c r="B52" s="24"/>
      <c r="C52" s="24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3">
        <f>SUM(Table4[[#This Row],[Gasto devengado]:[Column11]])</f>
        <v>0</v>
      </c>
    </row>
    <row r="53" spans="1:16" ht="30.75" customHeight="1" x14ac:dyDescent="0.3">
      <c r="A53" s="18" t="s">
        <v>53</v>
      </c>
      <c r="B53" s="24"/>
      <c r="C53" s="24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3">
        <f>SUM(Table4[[#This Row],[Gasto devengado]:[Column11]])</f>
        <v>0</v>
      </c>
    </row>
    <row r="54" spans="1:16" ht="30.75" customHeight="1" x14ac:dyDescent="0.3">
      <c r="A54" s="18" t="s">
        <v>33</v>
      </c>
      <c r="B54" s="24"/>
      <c r="C54" s="24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3">
        <f>SUM(Table4[[#This Row],[Gasto devengado]:[Column11]])</f>
        <v>0</v>
      </c>
    </row>
    <row r="55" spans="1:16" ht="30.75" customHeight="1" x14ac:dyDescent="0.3">
      <c r="A55" s="18" t="s">
        <v>54</v>
      </c>
      <c r="B55" s="24"/>
      <c r="C55" s="24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3">
        <f>SUM(Table4[[#This Row],[Gasto devengado]:[Column11]])</f>
        <v>0</v>
      </c>
    </row>
    <row r="56" spans="1:16" ht="30.75" customHeight="1" x14ac:dyDescent="0.3">
      <c r="A56" s="17" t="s">
        <v>55</v>
      </c>
      <c r="B56" s="23">
        <f>SUM(B57:B60)</f>
        <v>26851388</v>
      </c>
      <c r="C56" s="23">
        <f t="shared" ref="C56:P56" si="6">SUM(C57:C60)</f>
        <v>0</v>
      </c>
      <c r="D56" s="23">
        <f t="shared" si="6"/>
        <v>6692887.9000000004</v>
      </c>
      <c r="E56" s="23">
        <f t="shared" si="6"/>
        <v>3368139.35</v>
      </c>
      <c r="F56" s="23">
        <f t="shared" si="6"/>
        <v>0</v>
      </c>
      <c r="G56" s="23">
        <f t="shared" si="6"/>
        <v>0</v>
      </c>
      <c r="H56" s="23">
        <f t="shared" si="6"/>
        <v>0</v>
      </c>
      <c r="I56" s="23">
        <f t="shared" si="6"/>
        <v>0</v>
      </c>
      <c r="J56" s="23">
        <f t="shared" si="6"/>
        <v>0</v>
      </c>
      <c r="K56" s="23">
        <f t="shared" si="6"/>
        <v>0</v>
      </c>
      <c r="L56" s="23">
        <f t="shared" si="6"/>
        <v>0</v>
      </c>
      <c r="M56" s="23">
        <f t="shared" si="6"/>
        <v>0</v>
      </c>
      <c r="N56" s="23">
        <f t="shared" si="6"/>
        <v>0</v>
      </c>
      <c r="O56" s="23">
        <f t="shared" si="6"/>
        <v>0</v>
      </c>
      <c r="P56" s="23">
        <f t="shared" si="6"/>
        <v>10061027.25</v>
      </c>
    </row>
    <row r="57" spans="1:16" ht="30.75" customHeight="1" x14ac:dyDescent="0.3">
      <c r="A57" s="18" t="s">
        <v>56</v>
      </c>
      <c r="B57" s="24">
        <v>26851388</v>
      </c>
      <c r="C57" s="24"/>
      <c r="D57" s="22">
        <v>6692887.9000000004</v>
      </c>
      <c r="E57" s="22">
        <v>3368139.35</v>
      </c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3">
        <f>SUM(Table4[[#This Row],[Gasto devengado]:[Column11]])</f>
        <v>10061027.25</v>
      </c>
    </row>
    <row r="58" spans="1:16" ht="30.75" customHeight="1" x14ac:dyDescent="0.3">
      <c r="A58" s="18" t="s">
        <v>57</v>
      </c>
      <c r="B58" s="24"/>
      <c r="C58" s="24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3">
        <f>SUM(Table4[[#This Row],[Gasto devengado]:[Column11]])</f>
        <v>0</v>
      </c>
    </row>
    <row r="59" spans="1:16" ht="30.75" customHeight="1" x14ac:dyDescent="0.3">
      <c r="A59" s="18" t="s">
        <v>58</v>
      </c>
      <c r="B59" s="24"/>
      <c r="C59" s="24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3">
        <f>SUM(Table4[[#This Row],[Gasto devengado]:[Column11]])</f>
        <v>0</v>
      </c>
    </row>
    <row r="60" spans="1:16" ht="30.75" customHeight="1" x14ac:dyDescent="0.3">
      <c r="A60" s="18" t="s">
        <v>59</v>
      </c>
      <c r="B60" s="24"/>
      <c r="C60" s="24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3">
        <f>SUM(Table4[[#This Row],[Gasto devengado]:[Column11]])</f>
        <v>0</v>
      </c>
    </row>
    <row r="61" spans="1:16" ht="30.75" customHeight="1" x14ac:dyDescent="0.3">
      <c r="A61" s="17" t="s">
        <v>60</v>
      </c>
      <c r="B61" s="23">
        <f>SUM(B62:B63)</f>
        <v>0</v>
      </c>
      <c r="C61" s="23">
        <f t="shared" ref="C61:P61" si="7">SUM(C62:C63)</f>
        <v>0</v>
      </c>
      <c r="D61" s="23">
        <f t="shared" si="7"/>
        <v>0</v>
      </c>
      <c r="E61" s="23">
        <f t="shared" si="7"/>
        <v>0</v>
      </c>
      <c r="F61" s="23">
        <f t="shared" si="7"/>
        <v>0</v>
      </c>
      <c r="G61" s="23">
        <f t="shared" si="7"/>
        <v>0</v>
      </c>
      <c r="H61" s="23">
        <f t="shared" si="7"/>
        <v>0</v>
      </c>
      <c r="I61" s="23">
        <f t="shared" si="7"/>
        <v>0</v>
      </c>
      <c r="J61" s="23">
        <f t="shared" si="7"/>
        <v>0</v>
      </c>
      <c r="K61" s="23">
        <f t="shared" si="7"/>
        <v>0</v>
      </c>
      <c r="L61" s="23">
        <f t="shared" si="7"/>
        <v>0</v>
      </c>
      <c r="M61" s="23">
        <f t="shared" si="7"/>
        <v>0</v>
      </c>
      <c r="N61" s="23">
        <f t="shared" si="7"/>
        <v>0</v>
      </c>
      <c r="O61" s="23">
        <f t="shared" si="7"/>
        <v>0</v>
      </c>
      <c r="P61" s="23">
        <f t="shared" si="7"/>
        <v>0</v>
      </c>
    </row>
    <row r="62" spans="1:16" ht="30.75" customHeight="1" x14ac:dyDescent="0.3">
      <c r="A62" s="18" t="s">
        <v>61</v>
      </c>
      <c r="B62" s="24"/>
      <c r="C62" s="24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3">
        <f>SUM(Table4[[#This Row],[Gasto devengado]:[Column11]])</f>
        <v>0</v>
      </c>
    </row>
    <row r="63" spans="1:16" ht="30.75" customHeight="1" x14ac:dyDescent="0.3">
      <c r="A63" s="18" t="s">
        <v>62</v>
      </c>
      <c r="B63" s="24"/>
      <c r="C63" s="24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3">
        <f>SUM(Table4[[#This Row],[Gasto devengado]:[Column11]])</f>
        <v>0</v>
      </c>
    </row>
    <row r="64" spans="1:16" ht="30.75" customHeight="1" x14ac:dyDescent="0.3">
      <c r="A64" s="17" t="s">
        <v>63</v>
      </c>
      <c r="B64" s="23">
        <f>SUM(B65:B67)</f>
        <v>0</v>
      </c>
      <c r="C64" s="23">
        <f t="shared" ref="C64:P64" si="8">SUM(C65:C67)</f>
        <v>0</v>
      </c>
      <c r="D64" s="23">
        <f t="shared" si="8"/>
        <v>0</v>
      </c>
      <c r="E64" s="23">
        <f t="shared" si="8"/>
        <v>0</v>
      </c>
      <c r="F64" s="23">
        <f t="shared" si="8"/>
        <v>0</v>
      </c>
      <c r="G64" s="23">
        <f t="shared" si="8"/>
        <v>0</v>
      </c>
      <c r="H64" s="23">
        <f t="shared" si="8"/>
        <v>0</v>
      </c>
      <c r="I64" s="23">
        <f t="shared" si="8"/>
        <v>0</v>
      </c>
      <c r="J64" s="23">
        <f t="shared" si="8"/>
        <v>0</v>
      </c>
      <c r="K64" s="23">
        <f t="shared" si="8"/>
        <v>0</v>
      </c>
      <c r="L64" s="23">
        <f t="shared" si="8"/>
        <v>0</v>
      </c>
      <c r="M64" s="23">
        <f t="shared" si="8"/>
        <v>0</v>
      </c>
      <c r="N64" s="23">
        <f t="shared" si="8"/>
        <v>0</v>
      </c>
      <c r="O64" s="23">
        <f t="shared" si="8"/>
        <v>0</v>
      </c>
      <c r="P64" s="23">
        <f t="shared" si="8"/>
        <v>0</v>
      </c>
    </row>
    <row r="65" spans="1:16" ht="30.75" customHeight="1" x14ac:dyDescent="0.3">
      <c r="A65" s="18" t="s">
        <v>64</v>
      </c>
      <c r="B65" s="24"/>
      <c r="C65" s="24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3">
        <f>SUM(Table4[[#This Row],[Gasto devengado]:[Column11]])</f>
        <v>0</v>
      </c>
    </row>
    <row r="66" spans="1:16" ht="30.75" customHeight="1" x14ac:dyDescent="0.3">
      <c r="A66" s="18" t="s">
        <v>65</v>
      </c>
      <c r="B66" s="24"/>
      <c r="C66" s="24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3">
        <f>SUM(Table4[[#This Row],[Gasto devengado]:[Column11]])</f>
        <v>0</v>
      </c>
    </row>
    <row r="67" spans="1:16" ht="30.75" customHeight="1" x14ac:dyDescent="0.3">
      <c r="A67" s="18" t="s">
        <v>66</v>
      </c>
      <c r="B67" s="24"/>
      <c r="C67" s="24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3">
        <f>SUM(Table4[[#This Row],[Gasto devengado]:[Column11]])</f>
        <v>0</v>
      </c>
    </row>
    <row r="68" spans="1:16" ht="30.75" customHeight="1" x14ac:dyDescent="0.3">
      <c r="A68" s="17" t="s">
        <v>67</v>
      </c>
      <c r="B68" s="21">
        <f>SUM(B69,B72,B75)</f>
        <v>0</v>
      </c>
      <c r="C68" s="21">
        <f t="shared" ref="C68:P68" si="9">SUM(C69,C72,C75)</f>
        <v>0</v>
      </c>
      <c r="D68" s="21">
        <f t="shared" si="9"/>
        <v>0</v>
      </c>
      <c r="E68" s="21">
        <f t="shared" si="9"/>
        <v>1683904.36</v>
      </c>
      <c r="F68" s="21">
        <f t="shared" si="9"/>
        <v>0</v>
      </c>
      <c r="G68" s="21">
        <f t="shared" si="9"/>
        <v>0</v>
      </c>
      <c r="H68" s="21">
        <f t="shared" si="9"/>
        <v>0</v>
      </c>
      <c r="I68" s="21">
        <f t="shared" si="9"/>
        <v>0</v>
      </c>
      <c r="J68" s="21">
        <f t="shared" si="9"/>
        <v>0</v>
      </c>
      <c r="K68" s="21">
        <f t="shared" si="9"/>
        <v>0</v>
      </c>
      <c r="L68" s="21">
        <f t="shared" si="9"/>
        <v>0</v>
      </c>
      <c r="M68" s="21">
        <f t="shared" si="9"/>
        <v>0</v>
      </c>
      <c r="N68" s="21">
        <f t="shared" si="9"/>
        <v>0</v>
      </c>
      <c r="O68" s="21">
        <f t="shared" si="9"/>
        <v>0</v>
      </c>
      <c r="P68" s="21">
        <f t="shared" si="9"/>
        <v>0</v>
      </c>
    </row>
    <row r="69" spans="1:16" ht="30.75" customHeight="1" x14ac:dyDescent="0.3">
      <c r="A69" s="17" t="s">
        <v>68</v>
      </c>
      <c r="B69" s="23">
        <f>SUM(B70:B71)</f>
        <v>0</v>
      </c>
      <c r="C69" s="23">
        <f t="shared" ref="C69:P69" si="10">SUM(C70:C71)</f>
        <v>0</v>
      </c>
      <c r="D69" s="23">
        <f t="shared" si="10"/>
        <v>0</v>
      </c>
      <c r="E69" s="23">
        <v>1683904.36</v>
      </c>
      <c r="F69" s="23">
        <f t="shared" si="10"/>
        <v>0</v>
      </c>
      <c r="G69" s="23">
        <f t="shared" si="10"/>
        <v>0</v>
      </c>
      <c r="H69" s="23">
        <f t="shared" si="10"/>
        <v>0</v>
      </c>
      <c r="I69" s="23">
        <f t="shared" si="10"/>
        <v>0</v>
      </c>
      <c r="J69" s="23">
        <f t="shared" si="10"/>
        <v>0</v>
      </c>
      <c r="K69" s="23">
        <f t="shared" si="10"/>
        <v>0</v>
      </c>
      <c r="L69" s="23">
        <f t="shared" si="10"/>
        <v>0</v>
      </c>
      <c r="M69" s="23">
        <f t="shared" si="10"/>
        <v>0</v>
      </c>
      <c r="N69" s="23">
        <f t="shared" si="10"/>
        <v>0</v>
      </c>
      <c r="O69" s="23">
        <f t="shared" si="10"/>
        <v>0</v>
      </c>
      <c r="P69" s="23">
        <f t="shared" si="10"/>
        <v>0</v>
      </c>
    </row>
    <row r="70" spans="1:16" ht="30.75" customHeight="1" x14ac:dyDescent="0.3">
      <c r="A70" s="18" t="s">
        <v>69</v>
      </c>
      <c r="B70" s="24"/>
      <c r="C70" s="24"/>
      <c r="D70" s="24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3">
        <f>SUM(Table4[[#This Row],[Gasto devengado]:[Column11]])</f>
        <v>0</v>
      </c>
    </row>
    <row r="71" spans="1:16" ht="30.75" customHeight="1" x14ac:dyDescent="0.3">
      <c r="A71" s="18" t="s">
        <v>70</v>
      </c>
      <c r="B71" s="24"/>
      <c r="C71" s="24"/>
      <c r="D71" s="24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3">
        <f>SUM(Table4[[#This Row],[Gasto devengado]:[Column11]])</f>
        <v>0</v>
      </c>
    </row>
    <row r="72" spans="1:16" ht="30.75" customHeight="1" x14ac:dyDescent="0.3">
      <c r="A72" s="17" t="s">
        <v>71</v>
      </c>
      <c r="B72" s="21">
        <f>SUM(B73:B74)</f>
        <v>0</v>
      </c>
      <c r="C72" s="21">
        <f t="shared" ref="C72:P72" si="11">SUM(C73:C74)</f>
        <v>0</v>
      </c>
      <c r="D72" s="21">
        <f t="shared" si="11"/>
        <v>0</v>
      </c>
      <c r="E72" s="21">
        <f t="shared" si="11"/>
        <v>0</v>
      </c>
      <c r="F72" s="21">
        <f t="shared" si="11"/>
        <v>0</v>
      </c>
      <c r="G72" s="21">
        <f t="shared" si="11"/>
        <v>0</v>
      </c>
      <c r="H72" s="21">
        <f t="shared" si="11"/>
        <v>0</v>
      </c>
      <c r="I72" s="21">
        <f t="shared" si="11"/>
        <v>0</v>
      </c>
      <c r="J72" s="21">
        <f t="shared" si="11"/>
        <v>0</v>
      </c>
      <c r="K72" s="21">
        <f t="shared" si="11"/>
        <v>0</v>
      </c>
      <c r="L72" s="21">
        <f t="shared" si="11"/>
        <v>0</v>
      </c>
      <c r="M72" s="21">
        <f t="shared" si="11"/>
        <v>0</v>
      </c>
      <c r="N72" s="21">
        <f t="shared" si="11"/>
        <v>0</v>
      </c>
      <c r="O72" s="21">
        <f t="shared" si="11"/>
        <v>0</v>
      </c>
      <c r="P72" s="21">
        <f t="shared" si="11"/>
        <v>0</v>
      </c>
    </row>
    <row r="73" spans="1:16" ht="30.75" customHeight="1" x14ac:dyDescent="0.3">
      <c r="A73" s="18" t="s">
        <v>72</v>
      </c>
      <c r="B73" s="24"/>
      <c r="C73" s="24"/>
      <c r="D73" s="24"/>
      <c r="E73" s="22"/>
      <c r="F73" s="24"/>
      <c r="G73" s="24"/>
      <c r="H73" s="22"/>
      <c r="I73" s="22"/>
      <c r="J73" s="22"/>
      <c r="K73" s="22"/>
      <c r="L73" s="22"/>
      <c r="M73" s="22"/>
      <c r="N73" s="22"/>
      <c r="O73" s="22"/>
      <c r="P73" s="23">
        <f>SUM(Table4[[#This Row],[Gasto devengado]:[Column11]])</f>
        <v>0</v>
      </c>
    </row>
    <row r="74" spans="1:16" ht="30.75" customHeight="1" x14ac:dyDescent="0.3">
      <c r="A74" s="18" t="s">
        <v>73</v>
      </c>
      <c r="B74" s="24"/>
      <c r="C74" s="24"/>
      <c r="D74" s="24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3">
        <f>SUM(Table4[[#This Row],[Gasto devengado]:[Column11]])</f>
        <v>0</v>
      </c>
    </row>
    <row r="75" spans="1:16" ht="30.75" customHeight="1" x14ac:dyDescent="0.3">
      <c r="A75" s="17" t="s">
        <v>74</v>
      </c>
      <c r="B75" s="23">
        <f>B76</f>
        <v>0</v>
      </c>
      <c r="C75" s="23">
        <f t="shared" ref="C75:P75" si="12">C76</f>
        <v>0</v>
      </c>
      <c r="D75" s="23">
        <f t="shared" si="12"/>
        <v>0</v>
      </c>
      <c r="E75" s="23">
        <f t="shared" si="12"/>
        <v>0</v>
      </c>
      <c r="F75" s="23">
        <f t="shared" si="12"/>
        <v>0</v>
      </c>
      <c r="G75" s="23">
        <f t="shared" si="12"/>
        <v>0</v>
      </c>
      <c r="H75" s="23">
        <f t="shared" si="12"/>
        <v>0</v>
      </c>
      <c r="I75" s="23">
        <f t="shared" si="12"/>
        <v>0</v>
      </c>
      <c r="J75" s="23">
        <f t="shared" si="12"/>
        <v>0</v>
      </c>
      <c r="K75" s="23">
        <f t="shared" si="12"/>
        <v>0</v>
      </c>
      <c r="L75" s="23">
        <f t="shared" si="12"/>
        <v>0</v>
      </c>
      <c r="M75" s="23">
        <f t="shared" si="12"/>
        <v>0</v>
      </c>
      <c r="N75" s="23">
        <f t="shared" si="12"/>
        <v>0</v>
      </c>
      <c r="O75" s="23">
        <f t="shared" si="12"/>
        <v>0</v>
      </c>
      <c r="P75" s="23">
        <f t="shared" si="12"/>
        <v>0</v>
      </c>
    </row>
    <row r="76" spans="1:16" ht="30.75" customHeight="1" x14ac:dyDescent="0.3">
      <c r="A76" s="18" t="s">
        <v>75</v>
      </c>
      <c r="B76" s="24"/>
      <c r="C76" s="24"/>
      <c r="D76" s="24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3">
        <f>SUM(Table4[[#This Row],[Gasto devengado]:[Column11]])</f>
        <v>0</v>
      </c>
    </row>
    <row r="77" spans="1:16" ht="30.75" customHeight="1" x14ac:dyDescent="0.3">
      <c r="A77" s="20" t="s">
        <v>92</v>
      </c>
      <c r="B77" s="26">
        <f>+B56+B46+B30+B20+B10+B4</f>
        <v>179079692.09999999</v>
      </c>
      <c r="C77" s="27"/>
      <c r="D77" s="26">
        <f>+D68+D64+D61+D55+D46++D38+D30+D20++D10+D4</f>
        <v>9433549.7699999996</v>
      </c>
      <c r="E77" s="26">
        <f>+E68+E64+E61+E56+E46+E38+E30+E20+E10+E4</f>
        <v>13404501.74</v>
      </c>
      <c r="F77" s="26">
        <f t="shared" ref="F77:N77" si="13">+F68+F64+F61+F56+F46+F38+F30+F20+F10+F4</f>
        <v>9029249.6899999995</v>
      </c>
      <c r="G77" s="26">
        <f t="shared" si="13"/>
        <v>0</v>
      </c>
      <c r="H77" s="26">
        <f t="shared" si="13"/>
        <v>0</v>
      </c>
      <c r="I77" s="26">
        <f>+I68+I64+I61+I56+I46+I38+I30+I20+I10+I4</f>
        <v>0</v>
      </c>
      <c r="J77" s="26">
        <f>+J68+J64+J61+J56+J46+J38+J30+J20+J10+J4</f>
        <v>0</v>
      </c>
      <c r="K77" s="26">
        <f t="shared" si="13"/>
        <v>0</v>
      </c>
      <c r="L77" s="26">
        <f t="shared" si="13"/>
        <v>0</v>
      </c>
      <c r="M77" s="26">
        <f>M46+M20+M10+M4+M68</f>
        <v>0</v>
      </c>
      <c r="N77" s="26">
        <f t="shared" si="13"/>
        <v>0</v>
      </c>
      <c r="O77" s="26">
        <f>+O4+O10+O20+O38+O46+O56+O61+O64+O68+O72+O75</f>
        <v>0</v>
      </c>
      <c r="P77" s="26">
        <f>+P68+P61+P56+P46+P38+P30+P20+P10+P4</f>
        <v>36876284.740000002</v>
      </c>
    </row>
    <row r="78" spans="1:16" ht="17.25" thickBot="1" x14ac:dyDescent="0.35">
      <c r="A78" s="2"/>
      <c r="B78" s="12"/>
      <c r="P78" s="8">
        <f t="shared" ref="P78" si="14">+O78+N78+M78+L78+K78+J78+I78+H78+G78++F78+E78+D78</f>
        <v>0</v>
      </c>
    </row>
    <row r="79" spans="1:16" ht="30" customHeight="1" thickBot="1" x14ac:dyDescent="0.35">
      <c r="A79" s="29" t="s">
        <v>95</v>
      </c>
      <c r="B79" s="30"/>
      <c r="P79" s="8"/>
    </row>
    <row r="80" spans="1:16" ht="45" customHeight="1" thickBot="1" x14ac:dyDescent="0.35">
      <c r="A80" s="31" t="s">
        <v>96</v>
      </c>
      <c r="B80" s="32"/>
      <c r="P80" s="8"/>
    </row>
    <row r="81" spans="1:16" ht="64.5" customHeight="1" thickBot="1" x14ac:dyDescent="0.35">
      <c r="A81" s="33" t="s">
        <v>97</v>
      </c>
      <c r="B81" s="34"/>
      <c r="P81" s="8"/>
    </row>
    <row r="82" spans="1:16" x14ac:dyDescent="0.3">
      <c r="P82" s="8"/>
    </row>
    <row r="83" spans="1:16" x14ac:dyDescent="0.3">
      <c r="P83" s="8"/>
    </row>
    <row r="84" spans="1:16" x14ac:dyDescent="0.3">
      <c r="A84" s="9" t="s">
        <v>88</v>
      </c>
      <c r="B84" s="14"/>
      <c r="C84" s="10"/>
      <c r="P84" s="8"/>
    </row>
    <row r="85" spans="1:16" x14ac:dyDescent="0.3">
      <c r="A85" s="11" t="s">
        <v>89</v>
      </c>
      <c r="B85" s="15"/>
      <c r="C85" s="11"/>
      <c r="P85" s="8"/>
    </row>
    <row r="86" spans="1:16" x14ac:dyDescent="0.3">
      <c r="A86" s="4" t="s">
        <v>93</v>
      </c>
      <c r="P86" s="8"/>
    </row>
    <row r="87" spans="1:16" x14ac:dyDescent="0.3">
      <c r="P87" s="8"/>
    </row>
    <row r="88" spans="1:16" x14ac:dyDescent="0.3">
      <c r="P88" s="8"/>
    </row>
    <row r="89" spans="1:16" x14ac:dyDescent="0.3">
      <c r="P89" s="8"/>
    </row>
    <row r="90" spans="1:16" x14ac:dyDescent="0.3">
      <c r="P90" s="8"/>
    </row>
    <row r="91" spans="1:16" x14ac:dyDescent="0.3">
      <c r="P91" s="8"/>
    </row>
    <row r="92" spans="1:16" x14ac:dyDescent="0.3">
      <c r="P92" s="8"/>
    </row>
    <row r="93" spans="1:16" x14ac:dyDescent="0.3">
      <c r="P93" s="8"/>
    </row>
    <row r="94" spans="1:16" x14ac:dyDescent="0.3">
      <c r="P94" s="8"/>
    </row>
    <row r="95" spans="1:16" x14ac:dyDescent="0.3">
      <c r="P95" s="8"/>
    </row>
    <row r="96" spans="1:16" x14ac:dyDescent="0.3">
      <c r="P96" s="8"/>
    </row>
    <row r="97" spans="16:16" x14ac:dyDescent="0.3">
      <c r="P97" s="8"/>
    </row>
    <row r="98" spans="16:16" x14ac:dyDescent="0.3">
      <c r="P98" s="8"/>
    </row>
    <row r="99" spans="16:16" x14ac:dyDescent="0.3">
      <c r="P99" s="8"/>
    </row>
    <row r="100" spans="16:16" x14ac:dyDescent="0.3">
      <c r="P100" s="8"/>
    </row>
    <row r="101" spans="16:16" x14ac:dyDescent="0.3">
      <c r="P101" s="8"/>
    </row>
    <row r="102" spans="16:16" x14ac:dyDescent="0.3">
      <c r="P102" s="8"/>
    </row>
    <row r="103" spans="16:16" x14ac:dyDescent="0.3">
      <c r="P103" s="8"/>
    </row>
    <row r="104" spans="16:16" x14ac:dyDescent="0.3">
      <c r="P104" s="8"/>
    </row>
    <row r="105" spans="16:16" x14ac:dyDescent="0.3">
      <c r="P105" s="8"/>
    </row>
    <row r="106" spans="16:16" x14ac:dyDescent="0.3">
      <c r="P106" s="8"/>
    </row>
  </sheetData>
  <mergeCells count="4">
    <mergeCell ref="D1:P1"/>
    <mergeCell ref="A79:B79"/>
    <mergeCell ref="A80:B80"/>
    <mergeCell ref="A81:B81"/>
  </mergeCells>
  <pageMargins left="0.23011363636363635" right="0.23622047244094491" top="0.9055118110236221" bottom="0.2746212121212121" header="0.31496062992125984" footer="0.31496062992125984"/>
  <pageSetup paperSize="5" scale="45" orientation="landscape" r:id="rId1"/>
  <headerFooter>
    <oddHeader>&amp;L&amp;G&amp;C&amp;"Futura PT Book,Bold"&amp;K002060Ministerio de Turismo
CORPORACIÓN DE FOMENTO DE LA INDUSTRIA HOTELERA Y DESARROLLO DEL TURISMO
Año 2022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Ejecución Presupuestaria</vt:lpstr>
      <vt:lpstr>'Ejecución Presupuestaria'!Print_Titles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mricardo</cp:lastModifiedBy>
  <cp:lastPrinted>2022-04-06T18:45:50Z</cp:lastPrinted>
  <dcterms:created xsi:type="dcterms:W3CDTF">2018-04-17T18:57:16Z</dcterms:created>
  <dcterms:modified xsi:type="dcterms:W3CDTF">2022-04-06T18:47:07Z</dcterms:modified>
</cp:coreProperties>
</file>