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09 Septiembre 2025\"/>
    </mc:Choice>
  </mc:AlternateContent>
  <xr:revisionPtr revIDLastSave="0" documentId="13_ncr:1_{59A4E525-449B-4414-9B5A-CB9856CBF08C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2025" sheetId="11" r:id="rId1"/>
  </sheets>
  <externalReferences>
    <externalReference r:id="rId2"/>
  </externalReferences>
  <definedNames>
    <definedName name="_xlnm.Print_Titles" localSheetId="0">'Ejecución Presupuestaria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1" l="1"/>
  <c r="C18" i="11"/>
  <c r="C5" i="11"/>
  <c r="C55" i="11"/>
  <c r="D56" i="11"/>
  <c r="D55" i="11" s="1"/>
  <c r="E4" i="11"/>
  <c r="E10" i="11"/>
  <c r="E20" i="11"/>
  <c r="E30" i="11"/>
  <c r="E45" i="11"/>
  <c r="E55" i="11"/>
  <c r="E76" i="11" s="1"/>
  <c r="E60" i="11"/>
  <c r="E63" i="11"/>
  <c r="E67" i="11"/>
  <c r="E68" i="11"/>
  <c r="E71" i="11"/>
  <c r="E74" i="11"/>
  <c r="R77" i="11"/>
  <c r="R75" i="11"/>
  <c r="R74" i="11" s="1"/>
  <c r="Q74" i="11"/>
  <c r="P74" i="11"/>
  <c r="O74" i="11"/>
  <c r="N74" i="11"/>
  <c r="M74" i="11"/>
  <c r="L74" i="11"/>
  <c r="K74" i="11"/>
  <c r="J74" i="11"/>
  <c r="I74" i="11"/>
  <c r="H74" i="11"/>
  <c r="G74" i="11"/>
  <c r="F74" i="11"/>
  <c r="C74" i="11"/>
  <c r="B74" i="11"/>
  <c r="R73" i="11"/>
  <c r="R72" i="11"/>
  <c r="Q71" i="11"/>
  <c r="P71" i="11"/>
  <c r="O71" i="11"/>
  <c r="N71" i="11"/>
  <c r="N67" i="11" s="1"/>
  <c r="M71" i="11"/>
  <c r="L71" i="11"/>
  <c r="K71" i="11"/>
  <c r="J71" i="11"/>
  <c r="J67" i="11" s="1"/>
  <c r="I71" i="11"/>
  <c r="H71" i="11"/>
  <c r="G71" i="11"/>
  <c r="F71" i="11"/>
  <c r="F67" i="11" s="1"/>
  <c r="C71" i="11"/>
  <c r="B71" i="11"/>
  <c r="R70" i="11"/>
  <c r="R69" i="11"/>
  <c r="Q68" i="11"/>
  <c r="Q67" i="11" s="1"/>
  <c r="P68" i="11"/>
  <c r="O68" i="11"/>
  <c r="N68" i="11"/>
  <c r="M68" i="11"/>
  <c r="M67" i="11" s="1"/>
  <c r="L68" i="11"/>
  <c r="K68" i="11"/>
  <c r="J68" i="11"/>
  <c r="I68" i="11"/>
  <c r="I67" i="11" s="1"/>
  <c r="H68" i="11"/>
  <c r="F68" i="11"/>
  <c r="C68" i="11"/>
  <c r="B68" i="11"/>
  <c r="P67" i="11"/>
  <c r="P76" i="11" s="1"/>
  <c r="O67" i="11"/>
  <c r="L67" i="11"/>
  <c r="K67" i="11"/>
  <c r="H67" i="11"/>
  <c r="G67" i="11"/>
  <c r="C67" i="11"/>
  <c r="B67" i="11"/>
  <c r="R66" i="11"/>
  <c r="R65" i="11"/>
  <c r="R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C63" i="11"/>
  <c r="B63" i="11"/>
  <c r="R62" i="11"/>
  <c r="R60" i="11" s="1"/>
  <c r="R61" i="11"/>
  <c r="Q60" i="11"/>
  <c r="P60" i="11"/>
  <c r="O60" i="11"/>
  <c r="N60" i="11"/>
  <c r="M60" i="11"/>
  <c r="L60" i="11"/>
  <c r="K60" i="11"/>
  <c r="J60" i="11"/>
  <c r="I60" i="11"/>
  <c r="H60" i="11"/>
  <c r="G60" i="11"/>
  <c r="F60" i="11"/>
  <c r="C60" i="11"/>
  <c r="B60" i="11"/>
  <c r="R59" i="11"/>
  <c r="R58" i="11"/>
  <c r="R57" i="11"/>
  <c r="R56" i="11"/>
  <c r="Q55" i="11"/>
  <c r="P55" i="11"/>
  <c r="O55" i="11"/>
  <c r="N55" i="11"/>
  <c r="M55" i="11"/>
  <c r="L55" i="11"/>
  <c r="K55" i="11"/>
  <c r="J55" i="11"/>
  <c r="I55" i="11"/>
  <c r="H55" i="11"/>
  <c r="G55" i="11"/>
  <c r="F55" i="11"/>
  <c r="B55" i="11"/>
  <c r="R54" i="11"/>
  <c r="D54" i="11"/>
  <c r="R53" i="11"/>
  <c r="D53" i="11"/>
  <c r="R52" i="11"/>
  <c r="D52" i="11"/>
  <c r="R51" i="11"/>
  <c r="D51" i="11"/>
  <c r="R50" i="11"/>
  <c r="D50" i="11"/>
  <c r="R49" i="11"/>
  <c r="D49" i="11"/>
  <c r="R48" i="11"/>
  <c r="D48" i="11"/>
  <c r="R47" i="11"/>
  <c r="D47" i="11"/>
  <c r="R46" i="11"/>
  <c r="D46" i="11"/>
  <c r="Q45" i="11"/>
  <c r="P45" i="11"/>
  <c r="O45" i="11"/>
  <c r="N45" i="11"/>
  <c r="M45" i="11"/>
  <c r="L45" i="11"/>
  <c r="K45" i="11"/>
  <c r="J45" i="11"/>
  <c r="I45" i="11"/>
  <c r="H45" i="11"/>
  <c r="G45" i="11"/>
  <c r="F45" i="11"/>
  <c r="C45" i="11"/>
  <c r="B45" i="11"/>
  <c r="R44" i="11"/>
  <c r="R43" i="11"/>
  <c r="R42" i="11"/>
  <c r="R41" i="11"/>
  <c r="R40" i="11"/>
  <c r="R39" i="11"/>
  <c r="R38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C37" i="11"/>
  <c r="F31" i="11"/>
  <c r="F30" i="11" s="1"/>
  <c r="D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D30" i="11"/>
  <c r="C30" i="11"/>
  <c r="B30" i="11"/>
  <c r="R29" i="11"/>
  <c r="D29" i="11"/>
  <c r="R28" i="11"/>
  <c r="D28" i="11"/>
  <c r="R27" i="11"/>
  <c r="D27" i="11"/>
  <c r="R26" i="11"/>
  <c r="D26" i="11"/>
  <c r="R25" i="11"/>
  <c r="D25" i="11"/>
  <c r="R24" i="11"/>
  <c r="D24" i="11"/>
  <c r="R23" i="11"/>
  <c r="D23" i="11"/>
  <c r="R22" i="11"/>
  <c r="D22" i="11"/>
  <c r="R21" i="11"/>
  <c r="D21" i="11"/>
  <c r="Q20" i="11"/>
  <c r="P20" i="11"/>
  <c r="O20" i="11"/>
  <c r="O76" i="11" s="1"/>
  <c r="N20" i="11"/>
  <c r="M20" i="11"/>
  <c r="L20" i="11"/>
  <c r="K20" i="11"/>
  <c r="J20" i="11"/>
  <c r="I20" i="11"/>
  <c r="H20" i="11"/>
  <c r="G20" i="11"/>
  <c r="F20" i="11"/>
  <c r="C20" i="11"/>
  <c r="B20" i="11"/>
  <c r="R19" i="11"/>
  <c r="D19" i="11"/>
  <c r="R18" i="11"/>
  <c r="D18" i="11"/>
  <c r="R17" i="11"/>
  <c r="D17" i="11"/>
  <c r="R16" i="11"/>
  <c r="D16" i="11"/>
  <c r="R15" i="11"/>
  <c r="D15" i="11"/>
  <c r="R14" i="11"/>
  <c r="D14" i="11"/>
  <c r="R13" i="11"/>
  <c r="D13" i="11"/>
  <c r="R12" i="11"/>
  <c r="D12" i="11"/>
  <c r="R11" i="11"/>
  <c r="D11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C10" i="11"/>
  <c r="B10" i="11"/>
  <c r="R9" i="11"/>
  <c r="D9" i="11"/>
  <c r="R8" i="11"/>
  <c r="D8" i="11"/>
  <c r="R7" i="11"/>
  <c r="D7" i="11"/>
  <c r="R6" i="11"/>
  <c r="D6" i="11"/>
  <c r="R5" i="11"/>
  <c r="D5" i="11"/>
  <c r="Q4" i="11"/>
  <c r="Q76" i="11" s="1"/>
  <c r="P4" i="11"/>
  <c r="O4" i="11"/>
  <c r="N4" i="11"/>
  <c r="M4" i="11"/>
  <c r="L4" i="11"/>
  <c r="K4" i="11"/>
  <c r="J4" i="11"/>
  <c r="I4" i="11"/>
  <c r="H4" i="11"/>
  <c r="G4" i="11"/>
  <c r="F4" i="11"/>
  <c r="C4" i="11"/>
  <c r="B4" i="11"/>
  <c r="N76" i="11" l="1"/>
  <c r="M76" i="11"/>
  <c r="L76" i="11"/>
  <c r="K76" i="11"/>
  <c r="J76" i="11"/>
  <c r="I76" i="11"/>
  <c r="H76" i="11"/>
  <c r="G76" i="11"/>
  <c r="F76" i="11"/>
  <c r="R63" i="11"/>
  <c r="R37" i="11"/>
  <c r="R68" i="11"/>
  <c r="R67" i="11" s="1"/>
  <c r="R71" i="11"/>
  <c r="C76" i="11"/>
  <c r="R55" i="11"/>
  <c r="D45" i="11"/>
  <c r="R45" i="11"/>
  <c r="D20" i="11"/>
  <c r="R20" i="11"/>
  <c r="D10" i="11"/>
  <c r="R10" i="11"/>
  <c r="R4" i="11"/>
  <c r="D4" i="11"/>
  <c r="B76" i="11"/>
  <c r="R76" i="11" l="1"/>
  <c r="D76" i="1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<sst xmlns="http://schemas.openxmlformats.org/spreadsheetml/2006/main" count="101" uniqueCount="101">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</sst>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  <font>
      <b/>
      <sz val="12"/>
      <name val="Futura PT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4" fontId="7" fillId="0" borderId="0" xfId="3" applyNumberFormat="1" applyFont="1" applyBorder="1" applyAlignment="1">
      <alignment vertical="center" wrapText="1"/>
    </xf>
    <xf numFmtId="4" fontId="7" fillId="0" borderId="0" xfId="3" applyNumberFormat="1" applyFont="1" applyBorder="1" applyAlignment="1">
      <alignment vertical="center"/>
    </xf>
    <xf numFmtId="4" fontId="5" fillId="0" borderId="0" xfId="3" applyNumberFormat="1" applyFont="1" applyBorder="1" applyAlignment="1">
      <alignment vertical="center" wrapText="1"/>
    </xf>
    <xf numFmtId="4" fontId="7" fillId="3" borderId="0" xfId="3" applyNumberFormat="1" applyFont="1" applyFill="1" applyBorder="1" applyAlignment="1">
      <alignment vertical="center"/>
    </xf>
    <xf numFmtId="0" fontId="5" fillId="0" borderId="0" xfId="0" applyFont="1"/>
    <xf numFmtId="0" fontId="7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ADCCFB-9B90-45E5-A961-40FC9619FF75}" name="Table42323" displayName="Table42323" ref="A2:R76" headerRowCount="0" totalsRowShown="0" headerRowDxfId="37" dataDxfId="36">
  <tableColumns count="18">
    <tableColumn id="1" xr3:uid="{2204C86E-C27A-4B3F-9B38-48E3231DBE36}" name="DETALLE" headerRowDxfId="35" dataDxfId="34"/>
    <tableColumn id="17" xr3:uid="{020FE100-BEF8-4874-90A8-DB5B54921E6E}" name="Columna1" headerRowDxfId="33" dataDxfId="32"/>
    <tableColumn id="3" xr3:uid="{52E2B529-214A-4036-B409-C96D7D5FB0AC}" name="Presupuesto Modificado" headerRowDxfId="31" dataDxfId="30"/>
    <tableColumn id="2" xr3:uid="{634F4F51-5986-4742-9542-C4B2E29A6D1F}" name="Columna2" headerRowDxfId="29" dataDxfId="28"/>
    <tableColumn id="18" xr3:uid="{FAF622AC-9E05-42F3-8B8E-D2ED15F253D7}" name="Columna3" headerRowDxfId="27" dataDxfId="26"/>
    <tableColumn id="4" xr3:uid="{31E26A5A-E7CB-45C0-9B9C-13D424EC7314}" name="Gasto devengado" headerRowDxfId="25" dataDxfId="24"/>
    <tableColumn id="5" xr3:uid="{E1C62D11-4495-4CC2-A696-F4A92C2CC771}" name="Column1" headerRowDxfId="23" dataDxfId="22"/>
    <tableColumn id="6" xr3:uid="{B42E2C6C-868E-4ADD-BF2C-88EB5DAB7298}" name="Column2" headerRowDxfId="21" dataDxfId="20"/>
    <tableColumn id="7" xr3:uid="{A56A1417-516C-4853-BBC9-8717961C03D0}" name="Column3" headerRowDxfId="19" dataDxfId="18"/>
    <tableColumn id="8" xr3:uid="{35103967-6A75-4108-9107-C584C8621385}" name="Column4" headerRowDxfId="17" dataDxfId="16"/>
    <tableColumn id="9" xr3:uid="{C93930D1-5469-4347-9341-FE61678877C4}" name="Column5" headerRowDxfId="15" dataDxfId="14"/>
    <tableColumn id="10" xr3:uid="{1F607FC3-6129-431B-AD97-871DE672DCFC}" name="Column6" headerRowDxfId="13" dataDxfId="12"/>
    <tableColumn id="11" xr3:uid="{AB3881B3-865F-4371-9C33-64E5A61F133E}" name="Column7" headerRowDxfId="11" dataDxfId="10"/>
    <tableColumn id="12" xr3:uid="{607D89ED-801C-4115-99B4-F8987B4EE8DD}" name="Column8" headerRowDxfId="9" dataDxfId="8"/>
    <tableColumn id="13" xr3:uid="{2F99B94E-FEA3-4FFB-A380-8DEF82432FB0}" name="Column9" headerRowDxfId="7" dataDxfId="6"/>
    <tableColumn id="14" xr3:uid="{FDDC15AA-F622-41F1-B391-A28DD9598C76}" name="Column10" headerRowDxfId="5" dataDxfId="4"/>
    <tableColumn id="15" xr3:uid="{17DFD8BE-FA27-4C8A-9ED9-CAC83A0ADC01}" name="Column11" headerRowDxfId="3" dataDxfId="2"/>
    <tableColumn id="16" xr3:uid="{710AAB25-FAAD-4FF8-92A4-1C97CDBD795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AFD30-358D-4CFD-8D20-6214071DD71D}">
  <dimension ref="A1:AD111"/>
  <sheetViews>
    <sheetView showGridLines="0" tabSelected="1" view="pageLayout" topLeftCell="A12" zoomScale="81" zoomScaleNormal="70" zoomScaleSheetLayoutView="40" zoomScalePageLayoutView="81" workbookViewId="0">
      <selection activeCell="A5" sqref="A5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3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36" t="s">
        <v>89</v>
      </c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"/>
    </row>
    <row r="2" spans="1:30" ht="21" customHeight="1">
      <c r="A2" s="14"/>
      <c r="B2" s="1"/>
      <c r="C2" s="29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30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98550000</v>
      </c>
      <c r="C4" s="31">
        <f t="shared" ref="C4:R4" si="0">SUM(C5:C9)</f>
        <v>8100000</v>
      </c>
      <c r="D4" s="21">
        <f t="shared" si="0"/>
        <v>106650000</v>
      </c>
      <c r="E4" s="21">
        <f>SUM(E5:E9)</f>
        <v>0</v>
      </c>
      <c r="F4" s="21">
        <f t="shared" si="0"/>
        <v>6383187.7200000007</v>
      </c>
      <c r="G4" s="21">
        <f t="shared" si="0"/>
        <v>5702052.3399999999</v>
      </c>
      <c r="H4" s="21">
        <f t="shared" si="0"/>
        <v>5488726.040000001</v>
      </c>
      <c r="I4" s="21">
        <f t="shared" si="0"/>
        <v>8491005.9300000016</v>
      </c>
      <c r="J4" s="21">
        <f t="shared" si="0"/>
        <v>7343067.1400000006</v>
      </c>
      <c r="K4" s="21">
        <f t="shared" si="0"/>
        <v>6004745.5599999996</v>
      </c>
      <c r="L4" s="21">
        <f t="shared" si="0"/>
        <v>10637505.59</v>
      </c>
      <c r="M4" s="21">
        <f t="shared" si="0"/>
        <v>7492965.1200000001</v>
      </c>
      <c r="N4" s="21">
        <f t="shared" si="0"/>
        <v>6974669.1600000001</v>
      </c>
      <c r="O4" s="21">
        <f t="shared" si="0"/>
        <v>0</v>
      </c>
      <c r="P4" s="21">
        <f t="shared" si="0"/>
        <v>0</v>
      </c>
      <c r="Q4" s="21">
        <f t="shared" si="0"/>
        <v>0</v>
      </c>
      <c r="R4" s="21">
        <f t="shared" si="0"/>
        <v>64517924.600000001</v>
      </c>
      <c r="U4" s="7"/>
    </row>
    <row r="5" spans="1:30" ht="30.75" customHeight="1">
      <c r="A5" s="16" t="s">
        <v>2</v>
      </c>
      <c r="B5" s="22">
        <v>62390000</v>
      </c>
      <c r="C5" s="32">
        <f>1600000+6500000</f>
        <v>8100000</v>
      </c>
      <c r="D5" s="22">
        <f>+Table42323[[#This Row],[Columna1]]+Table42323[[#This Row],[Presupuesto Modificado]]</f>
        <v>70490000</v>
      </c>
      <c r="E5" s="22"/>
      <c r="F5" s="20">
        <v>5202272.57</v>
      </c>
      <c r="G5" s="20">
        <v>4149904.36</v>
      </c>
      <c r="H5" s="20">
        <v>4388162.9800000004</v>
      </c>
      <c r="I5" s="20">
        <v>3625858.57</v>
      </c>
      <c r="J5" s="20">
        <v>6095281.4500000002</v>
      </c>
      <c r="K5" s="20">
        <v>4542007.46</v>
      </c>
      <c r="L5" s="20">
        <v>4846719.91</v>
      </c>
      <c r="M5" s="20">
        <v>5886562.0899999999</v>
      </c>
      <c r="N5" s="20">
        <v>5325774.33</v>
      </c>
      <c r="O5" s="20"/>
      <c r="P5" s="20"/>
      <c r="Q5" s="20"/>
      <c r="R5" s="21">
        <f>SUM(Table42323[[#This Row],[Gasto devengado]:[Column11]])</f>
        <v>44062543.719999999</v>
      </c>
    </row>
    <row r="6" spans="1:30" ht="30.75" customHeight="1">
      <c r="A6" s="16" t="s">
        <v>3</v>
      </c>
      <c r="B6" s="22">
        <v>20590000</v>
      </c>
      <c r="C6" s="32"/>
      <c r="D6" s="22">
        <f>+Table42323[[#This Row],[Columna1]]+Table42323[[#This Row],[Presupuesto Modificado]]</f>
        <v>20590000</v>
      </c>
      <c r="E6" s="22"/>
      <c r="F6" s="20">
        <v>582750</v>
      </c>
      <c r="G6" s="20">
        <v>582750</v>
      </c>
      <c r="H6" s="20">
        <v>526137.07999999996</v>
      </c>
      <c r="I6" s="20">
        <v>4394499.4000000004</v>
      </c>
      <c r="J6" s="20">
        <v>639750</v>
      </c>
      <c r="K6" s="20">
        <v>804750</v>
      </c>
      <c r="L6" s="20">
        <v>929750</v>
      </c>
      <c r="M6" s="20">
        <v>899750</v>
      </c>
      <c r="N6" s="20">
        <v>899750</v>
      </c>
      <c r="O6" s="20"/>
      <c r="P6" s="20"/>
      <c r="Q6" s="20"/>
      <c r="R6" s="21">
        <f>SUM(Table42323[[#This Row],[Gasto devengado]:[Column11]])</f>
        <v>10259886.48</v>
      </c>
    </row>
    <row r="7" spans="1:30" ht="30.75" customHeight="1">
      <c r="A7" s="16" t="s">
        <v>33</v>
      </c>
      <c r="B7" s="22">
        <v>1500000</v>
      </c>
      <c r="C7" s="32"/>
      <c r="D7" s="22">
        <f>+Table42323[[#This Row],[Columna1]]+Table42323[[#This Row],[Presupuesto Modificado]]</f>
        <v>1500000</v>
      </c>
      <c r="E7" s="22"/>
      <c r="F7" s="20"/>
      <c r="G7" s="20">
        <v>375000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1">
        <f>SUM(Table42323[[#This Row],[Gasto devengado]:[Column11]])</f>
        <v>375000</v>
      </c>
    </row>
    <row r="8" spans="1:30" ht="30.75" customHeight="1">
      <c r="A8" s="16" t="s">
        <v>4</v>
      </c>
      <c r="B8" s="22">
        <v>4400000</v>
      </c>
      <c r="C8" s="32"/>
      <c r="D8" s="22">
        <f>+Table42323[[#This Row],[Columna1]]+Table42323[[#This Row],[Presupuesto Modificado]]</f>
        <v>4400000</v>
      </c>
      <c r="E8" s="22"/>
      <c r="F8" s="20"/>
      <c r="G8" s="20"/>
      <c r="H8" s="20"/>
      <c r="I8" s="20"/>
      <c r="J8" s="20"/>
      <c r="K8" s="20"/>
      <c r="L8" s="20">
        <v>4181000</v>
      </c>
      <c r="M8" s="20"/>
      <c r="N8" s="20"/>
      <c r="O8" s="20"/>
      <c r="P8" s="20"/>
      <c r="Q8" s="20"/>
      <c r="R8" s="21">
        <f>SUM(Table42323[[#This Row],[Gasto devengado]:[Column11]])</f>
        <v>4181000</v>
      </c>
    </row>
    <row r="9" spans="1:30" ht="30.75" customHeight="1">
      <c r="A9" s="16" t="s">
        <v>5</v>
      </c>
      <c r="B9" s="22">
        <v>9670000</v>
      </c>
      <c r="C9" s="32"/>
      <c r="D9" s="22">
        <f>+Table42323[[#This Row],[Columna1]]+Table42323[[#This Row],[Presupuesto Modificado]]</f>
        <v>9670000</v>
      </c>
      <c r="E9" s="22"/>
      <c r="F9" s="20">
        <v>598165.15</v>
      </c>
      <c r="G9" s="20">
        <v>594397.98</v>
      </c>
      <c r="H9" s="20">
        <v>574425.98</v>
      </c>
      <c r="I9" s="20">
        <v>470647.96</v>
      </c>
      <c r="J9" s="20">
        <v>608035.68999999994</v>
      </c>
      <c r="K9" s="20">
        <v>657988.1</v>
      </c>
      <c r="L9" s="20">
        <v>680035.68</v>
      </c>
      <c r="M9" s="20">
        <v>706653.03</v>
      </c>
      <c r="N9" s="20">
        <v>749144.83</v>
      </c>
      <c r="O9" s="20"/>
      <c r="P9" s="20"/>
      <c r="Q9" s="20"/>
      <c r="R9" s="21">
        <f>SUM(Table42323[[#This Row],[Gasto devengado]:[Column11]])</f>
        <v>5639494.4000000004</v>
      </c>
    </row>
    <row r="10" spans="1:30" ht="30.75" customHeight="1">
      <c r="A10" s="15" t="s">
        <v>6</v>
      </c>
      <c r="B10" s="21">
        <f t="shared" ref="B10:R10" si="1">SUM(B11:B19)</f>
        <v>36551000</v>
      </c>
      <c r="C10" s="31">
        <f t="shared" si="1"/>
        <v>2630792</v>
      </c>
      <c r="D10" s="21">
        <f t="shared" si="1"/>
        <v>39181792</v>
      </c>
      <c r="E10" s="21">
        <f t="shared" si="1"/>
        <v>0</v>
      </c>
      <c r="F10" s="21">
        <f t="shared" si="1"/>
        <v>2599568.29</v>
      </c>
      <c r="G10" s="21">
        <f>SUM(G11:G19)</f>
        <v>2527856.7800000003</v>
      </c>
      <c r="H10" s="21">
        <f t="shared" si="1"/>
        <v>2099661.9500000002</v>
      </c>
      <c r="I10" s="21">
        <f t="shared" si="1"/>
        <v>1926519.43</v>
      </c>
      <c r="J10" s="21">
        <f t="shared" si="1"/>
        <v>2646774.79</v>
      </c>
      <c r="K10" s="21">
        <f t="shared" si="1"/>
        <v>4295532.58</v>
      </c>
      <c r="L10" s="21">
        <f t="shared" si="1"/>
        <v>4148335.75</v>
      </c>
      <c r="M10" s="21">
        <f t="shared" si="1"/>
        <v>2612911.41</v>
      </c>
      <c r="N10" s="21">
        <f t="shared" si="1"/>
        <v>2471071.2199999997</v>
      </c>
      <c r="O10" s="21">
        <f t="shared" si="1"/>
        <v>0</v>
      </c>
      <c r="P10" s="21">
        <f t="shared" si="1"/>
        <v>0</v>
      </c>
      <c r="Q10" s="21">
        <f t="shared" si="1"/>
        <v>0</v>
      </c>
      <c r="R10" s="21">
        <f t="shared" si="1"/>
        <v>25328232.199999999</v>
      </c>
    </row>
    <row r="11" spans="1:30" ht="30.75" customHeight="1">
      <c r="A11" s="16" t="s">
        <v>7</v>
      </c>
      <c r="B11" s="22">
        <v>2858000</v>
      </c>
      <c r="C11" s="32"/>
      <c r="D11" s="22">
        <f>+Table42323[[#This Row],[Columna1]]+Table42323[[#This Row],[Presupuesto Modificado]]</f>
        <v>2858000</v>
      </c>
      <c r="E11" s="22"/>
      <c r="F11" s="20">
        <v>231631.21</v>
      </c>
      <c r="G11" s="20">
        <v>212700.55</v>
      </c>
      <c r="H11" s="20">
        <v>182618.71</v>
      </c>
      <c r="I11" s="20">
        <v>162763.98000000001</v>
      </c>
      <c r="J11" s="20">
        <v>228491.4</v>
      </c>
      <c r="K11" s="20">
        <v>277223.31</v>
      </c>
      <c r="L11" s="20">
        <v>223576.38</v>
      </c>
      <c r="M11" s="20">
        <v>269791.03999999998</v>
      </c>
      <c r="N11" s="20">
        <v>325611.76</v>
      </c>
      <c r="O11" s="20"/>
      <c r="P11" s="20"/>
      <c r="Q11" s="20"/>
      <c r="R11" s="21">
        <f>SUM(Table42323[[#This Row],[Gasto devengado]:[Column11]])</f>
        <v>2114408.34</v>
      </c>
    </row>
    <row r="12" spans="1:30" ht="30.75" customHeight="1">
      <c r="A12" s="16" t="s">
        <v>8</v>
      </c>
      <c r="B12" s="22">
        <v>110000</v>
      </c>
      <c r="C12" s="32"/>
      <c r="D12" s="22">
        <f>+Table42323[[#This Row],[Columna1]]+Table42323[[#This Row],[Presupuesto Modificado]]</f>
        <v>110000</v>
      </c>
      <c r="E12" s="22"/>
      <c r="F12" s="20"/>
      <c r="G12" s="20">
        <v>200</v>
      </c>
      <c r="H12" s="20"/>
      <c r="I12" s="20">
        <v>140</v>
      </c>
      <c r="J12" s="20">
        <v>2584.98</v>
      </c>
      <c r="K12" s="20">
        <v>175</v>
      </c>
      <c r="L12" s="20"/>
      <c r="M12" s="20">
        <v>5563.14</v>
      </c>
      <c r="N12" s="20">
        <v>3299.62</v>
      </c>
      <c r="O12" s="20"/>
      <c r="P12" s="20"/>
      <c r="Q12" s="20"/>
      <c r="R12" s="21">
        <f>SUM(Table42323[[#This Row],[Gasto devengado]:[Column11]])</f>
        <v>11962.740000000002</v>
      </c>
    </row>
    <row r="13" spans="1:30" ht="30.75" customHeight="1">
      <c r="A13" s="16" t="s">
        <v>9</v>
      </c>
      <c r="B13" s="22">
        <v>2000000</v>
      </c>
      <c r="C13" s="32"/>
      <c r="D13" s="22">
        <f>+Table42323[[#This Row],[Columna1]]+Table42323[[#This Row],[Presupuesto Modificado]]</f>
        <v>2000000</v>
      </c>
      <c r="E13" s="22"/>
      <c r="F13" s="20">
        <v>162647.5</v>
      </c>
      <c r="G13" s="20"/>
      <c r="H13" s="20">
        <v>135437.5</v>
      </c>
      <c r="I13" s="20">
        <v>45650</v>
      </c>
      <c r="J13" s="20">
        <v>67530</v>
      </c>
      <c r="K13" s="20">
        <v>139467.5</v>
      </c>
      <c r="L13" s="20">
        <v>118100</v>
      </c>
      <c r="M13" s="20">
        <v>129774.63</v>
      </c>
      <c r="N13" s="20">
        <v>126959.88</v>
      </c>
      <c r="O13" s="20"/>
      <c r="P13" s="20"/>
      <c r="Q13" s="20"/>
      <c r="R13" s="21">
        <f>SUM(Table42323[[#This Row],[Gasto devengado]:[Column11]])</f>
        <v>925567.01</v>
      </c>
    </row>
    <row r="14" spans="1:30" ht="30.75" customHeight="1">
      <c r="A14" s="16" t="s">
        <v>10</v>
      </c>
      <c r="B14" s="22">
        <v>290000</v>
      </c>
      <c r="C14" s="32"/>
      <c r="D14" s="22">
        <f>+Table42323[[#This Row],[Columna1]]+Table42323[[#This Row],[Presupuesto Modificado]]</f>
        <v>290000</v>
      </c>
      <c r="E14" s="22"/>
      <c r="F14" s="20">
        <v>10446.83</v>
      </c>
      <c r="G14" s="20">
        <v>11064.24</v>
      </c>
      <c r="H14" s="20">
        <v>891.95</v>
      </c>
      <c r="I14" s="20">
        <v>10000</v>
      </c>
      <c r="J14" s="20">
        <v>10000</v>
      </c>
      <c r="K14" s="20">
        <v>500</v>
      </c>
      <c r="L14" s="20">
        <v>10633</v>
      </c>
      <c r="M14" s="20">
        <v>37000</v>
      </c>
      <c r="N14" s="20">
        <v>49400</v>
      </c>
      <c r="O14" s="20"/>
      <c r="P14" s="20"/>
      <c r="Q14" s="20"/>
      <c r="R14" s="21">
        <f>SUM(Table42323[[#This Row],[Gasto devengado]:[Column11]])</f>
        <v>139936.02000000002</v>
      </c>
    </row>
    <row r="15" spans="1:30" ht="30.75" customHeight="1">
      <c r="A15" s="16" t="s">
        <v>11</v>
      </c>
      <c r="B15" s="22">
        <v>1305000</v>
      </c>
      <c r="C15" s="32"/>
      <c r="D15" s="22">
        <f>+Table42323[[#This Row],[Columna1]]+Table42323[[#This Row],[Presupuesto Modificado]]</f>
        <v>1305000</v>
      </c>
      <c r="E15" s="22"/>
      <c r="F15" s="20"/>
      <c r="G15" s="20">
        <v>63440</v>
      </c>
      <c r="H15" s="20"/>
      <c r="I15" s="20"/>
      <c r="J15" s="20"/>
      <c r="K15" s="20"/>
      <c r="L15" s="20"/>
      <c r="M15" s="20"/>
      <c r="N15" s="20">
        <v>17403.75</v>
      </c>
      <c r="O15" s="20"/>
      <c r="P15" s="20"/>
      <c r="Q15" s="20"/>
      <c r="R15" s="21">
        <f>SUM(Table42323[[#This Row],[Gasto devengado]:[Column11]])</f>
        <v>80843.75</v>
      </c>
    </row>
    <row r="16" spans="1:30" ht="30.75" customHeight="1">
      <c r="A16" s="16" t="s">
        <v>12</v>
      </c>
      <c r="B16" s="22">
        <v>1730000</v>
      </c>
      <c r="C16" s="32"/>
      <c r="D16" s="22">
        <f>+Table42323[[#This Row],[Columna1]]+Table42323[[#This Row],[Presupuesto Modificado]]</f>
        <v>1730000</v>
      </c>
      <c r="E16" s="22"/>
      <c r="F16" s="20">
        <v>76609.2</v>
      </c>
      <c r="G16" s="20">
        <v>76930.710000000006</v>
      </c>
      <c r="H16" s="20">
        <v>76930.710000000006</v>
      </c>
      <c r="I16" s="20">
        <v>76609.2</v>
      </c>
      <c r="J16" s="20">
        <v>59752.08</v>
      </c>
      <c r="K16" s="20">
        <v>19722.39</v>
      </c>
      <c r="L16" s="20">
        <v>33013.46</v>
      </c>
      <c r="M16" s="20">
        <v>15839.09</v>
      </c>
      <c r="N16" s="20">
        <v>200595.25</v>
      </c>
      <c r="O16" s="20"/>
      <c r="P16" s="23"/>
      <c r="Q16" s="20"/>
      <c r="R16" s="21">
        <f>SUM(Table42323[[#This Row],[Gasto devengado]:[Column11]])</f>
        <v>636002.09000000008</v>
      </c>
    </row>
    <row r="17" spans="1:18" ht="30.75" customHeight="1">
      <c r="A17" s="16" t="s">
        <v>13</v>
      </c>
      <c r="B17" s="22">
        <v>2637000</v>
      </c>
      <c r="C17" s="32"/>
      <c r="D17" s="22">
        <f>+Table42323[[#This Row],[Columna1]]+Table42323[[#This Row],[Presupuesto Modificado]]</f>
        <v>2637000</v>
      </c>
      <c r="E17" s="22"/>
      <c r="F17" s="20">
        <v>454130.13</v>
      </c>
      <c r="G17" s="20">
        <v>73133.52</v>
      </c>
      <c r="H17" s="20">
        <v>240892.73</v>
      </c>
      <c r="I17" s="20">
        <v>6983.47</v>
      </c>
      <c r="J17" s="20">
        <v>31586.01</v>
      </c>
      <c r="K17" s="20">
        <v>88625</v>
      </c>
      <c r="L17" s="20">
        <v>26199.16</v>
      </c>
      <c r="M17" s="20">
        <v>108167.44</v>
      </c>
      <c r="N17" s="20">
        <v>93873.5</v>
      </c>
      <c r="O17" s="20"/>
      <c r="P17" s="20"/>
      <c r="Q17" s="20"/>
      <c r="R17" s="21">
        <f>SUM(Table42323[[#This Row],[Gasto devengado]:[Column11]])</f>
        <v>1123590.96</v>
      </c>
    </row>
    <row r="18" spans="1:18" ht="30.75" customHeight="1">
      <c r="A18" s="16" t="s">
        <v>14</v>
      </c>
      <c r="B18" s="22">
        <v>25621000</v>
      </c>
      <c r="C18" s="32">
        <f>2980792-900000+550000</f>
        <v>2630792</v>
      </c>
      <c r="D18" s="22">
        <f>+Table42323[[#This Row],[Columna1]]+Table42323[[#This Row],[Presupuesto Modificado]]</f>
        <v>28251792</v>
      </c>
      <c r="E18" s="22"/>
      <c r="F18" s="20">
        <v>1664103.42</v>
      </c>
      <c r="G18" s="20">
        <v>2090387.76</v>
      </c>
      <c r="H18" s="20">
        <v>1462890.35</v>
      </c>
      <c r="I18" s="20">
        <v>1624372.78</v>
      </c>
      <c r="J18" s="20">
        <v>2246830.3199999998</v>
      </c>
      <c r="K18" s="20">
        <v>3769819.38</v>
      </c>
      <c r="L18" s="20">
        <v>3736813.75</v>
      </c>
      <c r="M18" s="20">
        <v>2046776.07</v>
      </c>
      <c r="N18" s="20">
        <v>1653927.46</v>
      </c>
      <c r="O18" s="20"/>
      <c r="P18" s="20"/>
      <c r="Q18" s="20"/>
      <c r="R18" s="21">
        <f>SUM(Table42323[[#This Row],[Gasto devengado]:[Column11]])</f>
        <v>20295921.289999999</v>
      </c>
    </row>
    <row r="19" spans="1:18" ht="30.75" customHeight="1">
      <c r="A19" s="16" t="s">
        <v>34</v>
      </c>
      <c r="B19" s="22"/>
      <c r="C19" s="32"/>
      <c r="D19" s="22">
        <f>+Table42323[[#This Row],[Columna1]]+Table42323[[#This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SUM(Table42323[[#This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12487000</v>
      </c>
      <c r="C20" s="31">
        <f t="shared" si="2"/>
        <v>1500000</v>
      </c>
      <c r="D20" s="21">
        <f t="shared" si="2"/>
        <v>13987000</v>
      </c>
      <c r="E20" s="21">
        <f t="shared" si="2"/>
        <v>0</v>
      </c>
      <c r="F20" s="21">
        <f t="shared" si="2"/>
        <v>615300.23199999996</v>
      </c>
      <c r="G20" s="21">
        <f>SUM(G21:G29)</f>
        <v>860148.59000000008</v>
      </c>
      <c r="H20" s="21">
        <f t="shared" si="2"/>
        <v>501486.14000000007</v>
      </c>
      <c r="I20" s="21">
        <f t="shared" si="2"/>
        <v>271869.39999999997</v>
      </c>
      <c r="J20" s="21">
        <f t="shared" si="2"/>
        <v>729171.89999999991</v>
      </c>
      <c r="K20" s="21">
        <f t="shared" si="2"/>
        <v>559896.66999999993</v>
      </c>
      <c r="L20" s="21">
        <f t="shared" si="2"/>
        <v>943563.71</v>
      </c>
      <c r="M20" s="21">
        <f t="shared" si="2"/>
        <v>786974.6100000001</v>
      </c>
      <c r="N20" s="21">
        <f t="shared" si="2"/>
        <v>757503.21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6025914.4619999994</v>
      </c>
    </row>
    <row r="21" spans="1:18" ht="30.75" customHeight="1">
      <c r="A21" s="16" t="s">
        <v>16</v>
      </c>
      <c r="B21" s="22">
        <v>2470000</v>
      </c>
      <c r="C21" s="32">
        <v>1150000</v>
      </c>
      <c r="D21" s="22">
        <f>+Table42323[[#This Row],[Columna1]]+Table42323[[#This Row],[Presupuesto Modificado]]</f>
        <v>3620000</v>
      </c>
      <c r="E21" s="22"/>
      <c r="F21" s="20">
        <v>190391.07</v>
      </c>
      <c r="G21" s="20">
        <v>67398.600000000006</v>
      </c>
      <c r="H21" s="20">
        <v>158498.14000000001</v>
      </c>
      <c r="I21" s="20">
        <v>191577.69</v>
      </c>
      <c r="J21" s="20">
        <v>166748.26999999999</v>
      </c>
      <c r="K21" s="20">
        <v>228863.93</v>
      </c>
      <c r="L21" s="20">
        <v>238138.46</v>
      </c>
      <c r="M21" s="20">
        <v>319779.17</v>
      </c>
      <c r="N21" s="20">
        <v>250195.89</v>
      </c>
      <c r="O21" s="20"/>
      <c r="P21" s="20"/>
      <c r="Q21" s="20"/>
      <c r="R21" s="21">
        <f>SUM(Table42323[[#This Row],[Gasto devengado]:[Column11]])</f>
        <v>1811591.2199999997</v>
      </c>
    </row>
    <row r="22" spans="1:18" ht="30.75" customHeight="1">
      <c r="A22" s="16" t="s">
        <v>17</v>
      </c>
      <c r="B22" s="22">
        <v>540000</v>
      </c>
      <c r="C22" s="32">
        <v>50000</v>
      </c>
      <c r="D22" s="22">
        <f>+Table42323[[#This Row],[Columna1]]+Table42323[[#This Row],[Presupuesto Modificado]]</f>
        <v>590000</v>
      </c>
      <c r="E22" s="22"/>
      <c r="F22" s="20"/>
      <c r="G22" s="20"/>
      <c r="H22" s="20"/>
      <c r="I22" s="20">
        <v>84.75</v>
      </c>
      <c r="J22" s="20"/>
      <c r="K22" s="20">
        <v>3398.31</v>
      </c>
      <c r="L22" s="20"/>
      <c r="M22" s="20">
        <v>635.59</v>
      </c>
      <c r="N22" s="20">
        <v>42500</v>
      </c>
      <c r="O22" s="20"/>
      <c r="P22" s="20"/>
      <c r="Q22" s="20"/>
      <c r="R22" s="21">
        <f>SUM(Table42323[[#This Row],[Gasto devengado]:[Column11]])</f>
        <v>46618.65</v>
      </c>
    </row>
    <row r="23" spans="1:18" ht="30.75" customHeight="1">
      <c r="A23" s="16" t="s">
        <v>18</v>
      </c>
      <c r="B23" s="22">
        <v>367000</v>
      </c>
      <c r="C23" s="32"/>
      <c r="D23" s="22">
        <f>+Table42323[[#This Row],[Columna1]]+Table42323[[#This Row],[Presupuesto Modificado]]</f>
        <v>367000</v>
      </c>
      <c r="E23" s="22"/>
      <c r="F23" s="20">
        <v>974.53200000000004</v>
      </c>
      <c r="G23" s="20">
        <v>42455.29</v>
      </c>
      <c r="H23" s="20">
        <v>204299.17</v>
      </c>
      <c r="I23" s="20">
        <v>999.99</v>
      </c>
      <c r="J23" s="20">
        <v>1385.55</v>
      </c>
      <c r="K23" s="20">
        <v>860.29</v>
      </c>
      <c r="L23" s="20">
        <v>69494.44</v>
      </c>
      <c r="M23" s="20">
        <v>87075.11</v>
      </c>
      <c r="N23" s="20"/>
      <c r="O23" s="20"/>
      <c r="P23" s="20"/>
      <c r="Q23" s="20"/>
      <c r="R23" s="21">
        <f>SUM(Table42323[[#This Row],[Gasto devengado]:[Column11]])</f>
        <v>407544.37199999997</v>
      </c>
    </row>
    <row r="24" spans="1:18" ht="30.75" customHeight="1">
      <c r="A24" s="16" t="s">
        <v>19</v>
      </c>
      <c r="B24" s="22">
        <v>25000</v>
      </c>
      <c r="C24" s="32"/>
      <c r="D24" s="22">
        <f>+Table42323[[#This Row],[Columna1]]+Table42323[[#This Row],[Presupuesto Modificado]]</f>
        <v>25000</v>
      </c>
      <c r="E24" s="22"/>
      <c r="F24" s="20"/>
      <c r="G24" s="20">
        <v>1724.6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>
        <f>SUM(Table42323[[#This Row],[Gasto devengado]:[Column11]])</f>
        <v>1724.6</v>
      </c>
    </row>
    <row r="25" spans="1:18" ht="30.75" customHeight="1">
      <c r="A25" s="16" t="s">
        <v>20</v>
      </c>
      <c r="B25" s="22">
        <v>755000</v>
      </c>
      <c r="C25" s="32"/>
      <c r="D25" s="22">
        <f>+Table42323[[#This Row],[Columna1]]+Table42323[[#This Row],[Presupuesto Modificado]]</f>
        <v>755000</v>
      </c>
      <c r="E25" s="22"/>
      <c r="F25" s="20">
        <v>53299.74</v>
      </c>
      <c r="G25" s="20">
        <v>10408.91</v>
      </c>
      <c r="H25" s="20">
        <v>2897.27</v>
      </c>
      <c r="I25" s="20">
        <v>1876.24</v>
      </c>
      <c r="J25" s="20">
        <v>125.85</v>
      </c>
      <c r="K25" s="20">
        <v>7485.75</v>
      </c>
      <c r="L25" s="20">
        <v>159008.74</v>
      </c>
      <c r="M25" s="20">
        <v>2988.58</v>
      </c>
      <c r="N25" s="20">
        <v>1373.85</v>
      </c>
      <c r="O25" s="20"/>
      <c r="P25" s="20"/>
      <c r="Q25" s="20"/>
      <c r="R25" s="21">
        <f>SUM(Table42323[[#This Row],[Gasto devengado]:[Column11]])</f>
        <v>239464.93</v>
      </c>
    </row>
    <row r="26" spans="1:18" ht="30.75" customHeight="1">
      <c r="A26" s="16" t="s">
        <v>21</v>
      </c>
      <c r="B26" s="22">
        <v>400000</v>
      </c>
      <c r="C26" s="32"/>
      <c r="D26" s="22">
        <f>+Table42323[[#This Row],[Columna1]]+Table42323[[#This Row],[Presupuesto Modificado]]</f>
        <v>400000</v>
      </c>
      <c r="E26" s="22"/>
      <c r="F26" s="20">
        <v>9836.6200000000008</v>
      </c>
      <c r="G26" s="20">
        <v>5135.59</v>
      </c>
      <c r="H26" s="20">
        <v>5062</v>
      </c>
      <c r="I26" s="20">
        <v>5284.74</v>
      </c>
      <c r="J26" s="20">
        <v>485</v>
      </c>
      <c r="K26" s="20">
        <v>5581.94</v>
      </c>
      <c r="L26" s="20">
        <v>760.98</v>
      </c>
      <c r="M26" s="20">
        <v>7756.98</v>
      </c>
      <c r="N26" s="20">
        <v>75683.399999999994</v>
      </c>
      <c r="O26" s="20"/>
      <c r="P26" s="20"/>
      <c r="Q26" s="20"/>
      <c r="R26" s="21">
        <f>SUM(Table42323[[#This Row],[Gasto devengado]:[Column11]])</f>
        <v>115587.24999999999</v>
      </c>
    </row>
    <row r="27" spans="1:18" ht="30.75" customHeight="1">
      <c r="A27" s="16" t="s">
        <v>22</v>
      </c>
      <c r="B27" s="22">
        <v>5910000</v>
      </c>
      <c r="C27" s="32"/>
      <c r="D27" s="22">
        <f>+Table42323[[#This Row],[Columna1]]+Table42323[[#This Row],[Presupuesto Modificado]]</f>
        <v>5910000</v>
      </c>
      <c r="E27" s="22"/>
      <c r="F27" s="20">
        <v>353844.07</v>
      </c>
      <c r="G27" s="20">
        <v>485057.07</v>
      </c>
      <c r="H27" s="20">
        <v>122148.47</v>
      </c>
      <c r="I27" s="20">
        <v>53367.26</v>
      </c>
      <c r="J27" s="20">
        <v>548252.46</v>
      </c>
      <c r="K27" s="20">
        <v>296981</v>
      </c>
      <c r="L27" s="20">
        <v>79139.12</v>
      </c>
      <c r="M27" s="20">
        <v>306087.38</v>
      </c>
      <c r="N27" s="20">
        <v>376520.13</v>
      </c>
      <c r="O27" s="20"/>
      <c r="P27" s="20"/>
      <c r="Q27" s="20"/>
      <c r="R27" s="21">
        <f>SUM(Table42323[[#This Row],[Gasto devengado]:[Column11]])</f>
        <v>2621396.96</v>
      </c>
    </row>
    <row r="28" spans="1:18" ht="30.75" customHeight="1">
      <c r="A28" s="16" t="s">
        <v>35</v>
      </c>
      <c r="B28" s="22"/>
      <c r="C28" s="32"/>
      <c r="D28" s="22">
        <f>+Table42323[[#This Row],[Columna1]]+Table42323[[#This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SUM(Table42323[[#This Row],[Gasto devengado]:[Column11]])</f>
        <v>0</v>
      </c>
    </row>
    <row r="29" spans="1:18" ht="30.75" customHeight="1">
      <c r="A29" s="16" t="s">
        <v>23</v>
      </c>
      <c r="B29" s="22">
        <v>2020000</v>
      </c>
      <c r="C29" s="32">
        <v>300000</v>
      </c>
      <c r="D29" s="22">
        <f>+Table42323[[#This Row],[Columna1]]+Table42323[[#This Row],[Presupuesto Modificado]]</f>
        <v>2320000</v>
      </c>
      <c r="E29" s="22"/>
      <c r="F29" s="20">
        <v>6954.2</v>
      </c>
      <c r="G29" s="20">
        <v>247968.53</v>
      </c>
      <c r="H29" s="20">
        <v>8581.09</v>
      </c>
      <c r="I29" s="20">
        <v>18678.73</v>
      </c>
      <c r="J29" s="20">
        <v>12174.77</v>
      </c>
      <c r="K29" s="20">
        <v>16725.45</v>
      </c>
      <c r="L29" s="20">
        <v>397021.97</v>
      </c>
      <c r="M29" s="20">
        <v>62651.8</v>
      </c>
      <c r="N29" s="20">
        <v>11229.94</v>
      </c>
      <c r="O29" s="20"/>
      <c r="P29" s="20"/>
      <c r="Q29" s="20"/>
      <c r="R29" s="21">
        <f>SUM(Table42323[[#This Row],[Gasto devengado]:[Column11]])</f>
        <v>781986.48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3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32"/>
      <c r="D31" s="22">
        <f>+Table42323[[#This Row],[Columna1]]+Table42323[[#This Row],[Presupuesto Modificado]]</f>
        <v>195000</v>
      </c>
      <c r="E31" s="22"/>
      <c r="F31" s="20">
        <f>+'[1]Hoja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3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3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3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3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3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3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3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SUM(Table42323[[#This Row],[Gasto devengado]:[Column11]])</f>
        <v>0</v>
      </c>
    </row>
    <row r="39" spans="1:18" ht="30.75" customHeight="1">
      <c r="A39" s="16" t="s">
        <v>43</v>
      </c>
      <c r="B39" s="22"/>
      <c r="C39" s="3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SUM(Table42323[[#This Row],[Gasto devengado]:[Column11]])</f>
        <v>0</v>
      </c>
    </row>
    <row r="40" spans="1:18" ht="30.75" customHeight="1">
      <c r="A40" s="16" t="s">
        <v>44</v>
      </c>
      <c r="B40" s="22"/>
      <c r="C40" s="3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SUM(Table42323[[#This Row],[Gasto devengado]:[Column11]])</f>
        <v>0</v>
      </c>
    </row>
    <row r="41" spans="1:18" ht="30.75" customHeight="1">
      <c r="A41" s="16" t="s">
        <v>45</v>
      </c>
      <c r="B41" s="22"/>
      <c r="C41" s="3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SUM(Table42323[[#This Row],[Gasto devengado]:[Column11]])</f>
        <v>0</v>
      </c>
    </row>
    <row r="42" spans="1:18" ht="30.75" customHeight="1">
      <c r="A42" s="16" t="s">
        <v>46</v>
      </c>
      <c r="B42" s="22"/>
      <c r="C42" s="3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SUM(Table42323[[#This Row],[Gasto devengado]:[Column11]])</f>
        <v>0</v>
      </c>
    </row>
    <row r="43" spans="1:18" ht="30.75" customHeight="1">
      <c r="A43" s="16" t="s">
        <v>47</v>
      </c>
      <c r="B43" s="22"/>
      <c r="C43" s="3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SUM(Table42323[[#This Row],[Gasto devengado]:[Column11]])</f>
        <v>0</v>
      </c>
    </row>
    <row r="44" spans="1:18" ht="30.75" customHeight="1">
      <c r="A44" s="16" t="s">
        <v>48</v>
      </c>
      <c r="B44" s="22"/>
      <c r="C44" s="3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SUM(Table42323[[#This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7836000</v>
      </c>
      <c r="C45" s="31">
        <f t="shared" si="5"/>
        <v>-2750000</v>
      </c>
      <c r="D45" s="21">
        <f t="shared" si="5"/>
        <v>5086000</v>
      </c>
      <c r="E45" s="21">
        <f t="shared" si="5"/>
        <v>0</v>
      </c>
      <c r="F45" s="21">
        <f t="shared" si="5"/>
        <v>174126.55</v>
      </c>
      <c r="G45" s="21">
        <f t="shared" si="5"/>
        <v>74025</v>
      </c>
      <c r="H45" s="21">
        <f t="shared" si="5"/>
        <v>0</v>
      </c>
      <c r="I45" s="21">
        <f t="shared" si="5"/>
        <v>0</v>
      </c>
      <c r="J45" s="21">
        <f t="shared" si="5"/>
        <v>0</v>
      </c>
      <c r="K45" s="21">
        <f t="shared" si="5"/>
        <v>0</v>
      </c>
      <c r="L45" s="21">
        <f t="shared" si="5"/>
        <v>0</v>
      </c>
      <c r="M45" s="21">
        <f t="shared" si="5"/>
        <v>0</v>
      </c>
      <c r="N45" s="21">
        <f t="shared" si="5"/>
        <v>0</v>
      </c>
      <c r="O45" s="21">
        <f t="shared" si="5"/>
        <v>0</v>
      </c>
      <c r="P45" s="21">
        <f t="shared" si="5"/>
        <v>0</v>
      </c>
      <c r="Q45" s="21">
        <f t="shared" si="5"/>
        <v>0</v>
      </c>
      <c r="R45" s="21">
        <f t="shared" si="5"/>
        <v>248151.55</v>
      </c>
    </row>
    <row r="46" spans="1:18" ht="30.75" customHeight="1">
      <c r="A46" s="16" t="s">
        <v>27</v>
      </c>
      <c r="B46" s="22">
        <v>2530000</v>
      </c>
      <c r="C46" s="32"/>
      <c r="D46" s="22">
        <f>+Table42323[[#This Row],[Columna1]]+Table42323[[#This Row],[Presupuesto Modificado]]</f>
        <v>2530000</v>
      </c>
      <c r="E46" s="22"/>
      <c r="F46" s="20">
        <v>174126.55</v>
      </c>
      <c r="G46" s="20">
        <v>74025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>
        <f>SUM(Table42323[[#This Row],[Gasto devengado]:[Column11]])</f>
        <v>248151.55</v>
      </c>
    </row>
    <row r="47" spans="1:18" ht="30.75" customHeight="1">
      <c r="A47" s="16" t="s">
        <v>28</v>
      </c>
      <c r="B47" s="22">
        <v>220000</v>
      </c>
      <c r="C47" s="32"/>
      <c r="D47" s="22">
        <f>+Table42323[[#This Row],[Columna1]]+Table42323[[#This Row],[Presupuesto Modificado]]</f>
        <v>220000</v>
      </c>
      <c r="E47" s="22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1">
        <f>SUM(Table42323[[#This Row],[Gasto devengado]:[Column11]])</f>
        <v>0</v>
      </c>
    </row>
    <row r="48" spans="1:18" ht="30.75" customHeight="1">
      <c r="A48" s="16" t="s">
        <v>29</v>
      </c>
      <c r="B48" s="22"/>
      <c r="C48" s="32"/>
      <c r="D48" s="22">
        <f>+Table42323[[#This Row],[Columna1]]+Table42323[[#This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SUM(Table42323[[#This Row],[Gasto devengado]:[Column11]])</f>
        <v>0</v>
      </c>
    </row>
    <row r="49" spans="1:18" ht="30.75" customHeight="1">
      <c r="A49" s="16" t="s">
        <v>30</v>
      </c>
      <c r="B49" s="22">
        <v>4250000</v>
      </c>
      <c r="C49" s="32">
        <v>-2750000</v>
      </c>
      <c r="D49" s="22">
        <f>+Table42323[[#This Row],[Columna1]]+Table42323[[#This Row],[Presupuesto Modificado]]</f>
        <v>1500000</v>
      </c>
      <c r="E49" s="22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1">
        <f>SUM(Table42323[[#This Row],[Gasto devengado]:[Column11]])</f>
        <v>0</v>
      </c>
    </row>
    <row r="50" spans="1:18" ht="30.75" customHeight="1">
      <c r="A50" s="16" t="s">
        <v>31</v>
      </c>
      <c r="B50" s="22">
        <v>316000</v>
      </c>
      <c r="C50" s="32"/>
      <c r="D50" s="22">
        <f>+Table42323[[#This Row],[Columna1]]+Table42323[[#This Row],[Presupuesto Modificado]]</f>
        <v>316000</v>
      </c>
      <c r="E50" s="22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1">
        <f>SUM(Table42323[[#This Row],[Gasto devengado]:[Column11]])</f>
        <v>0</v>
      </c>
    </row>
    <row r="51" spans="1:18" ht="30.75" customHeight="1">
      <c r="A51" s="16" t="s">
        <v>49</v>
      </c>
      <c r="B51" s="22"/>
      <c r="C51" s="32"/>
      <c r="D51" s="22">
        <f>+Table42323[[#This Row],[Columna1]]+Table42323[[#This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SUM(Table42323[[#This Row],[Gasto devengado]:[Column11]])</f>
        <v>0</v>
      </c>
    </row>
    <row r="52" spans="1:18" ht="30.75" customHeight="1">
      <c r="A52" s="16" t="s">
        <v>50</v>
      </c>
      <c r="B52" s="22"/>
      <c r="C52" s="32"/>
      <c r="D52" s="22">
        <f>+Table42323[[#This Row],[Columna1]]+Table42323[[#This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SUM(Table42323[[#This Row],[Gasto devengado]:[Column11]])</f>
        <v>0</v>
      </c>
    </row>
    <row r="53" spans="1:18" ht="30.75" customHeight="1">
      <c r="A53" s="16" t="s">
        <v>32</v>
      </c>
      <c r="B53" s="22">
        <v>520000</v>
      </c>
      <c r="C53" s="32"/>
      <c r="D53" s="22">
        <f>+Table42323[[#This Row],[Columna1]]+Table42323[[#This Row],[Presupuesto Modificado]]</f>
        <v>520000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1">
        <f>SUM(Table42323[[#This Row],[Gasto devengado]:[Column11]])</f>
        <v>0</v>
      </c>
    </row>
    <row r="54" spans="1:18" ht="30.75" customHeight="1">
      <c r="A54" s="16" t="s">
        <v>51</v>
      </c>
      <c r="B54" s="22"/>
      <c r="C54" s="32"/>
      <c r="D54" s="22">
        <f>+Table42323[[#This Row],[Columna1]]+Table42323[[#This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SUM(Table42323[[#This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23460792</v>
      </c>
      <c r="C55" s="31">
        <f t="shared" si="6"/>
        <v>-9480792</v>
      </c>
      <c r="D55" s="21">
        <f t="shared" si="6"/>
        <v>13980000</v>
      </c>
      <c r="E55" s="21">
        <f t="shared" si="6"/>
        <v>0</v>
      </c>
      <c r="F55" s="21">
        <f t="shared" si="6"/>
        <v>0</v>
      </c>
      <c r="G55" s="21">
        <f t="shared" si="6"/>
        <v>0</v>
      </c>
      <c r="H55" s="21">
        <f t="shared" si="6"/>
        <v>0</v>
      </c>
      <c r="I55" s="21">
        <f t="shared" si="6"/>
        <v>0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0</v>
      </c>
    </row>
    <row r="56" spans="1:18" ht="30.75" customHeight="1">
      <c r="A56" s="16" t="s">
        <v>53</v>
      </c>
      <c r="B56" s="22">
        <v>23460792</v>
      </c>
      <c r="C56" s="32">
        <f>-2980792-6500000</f>
        <v>-9480792</v>
      </c>
      <c r="D56" s="22">
        <f>+Table42323[[#This Row],[Columna1]]+Table42323[[#This Row],[Presupuesto Modificado]]</f>
        <v>13980000</v>
      </c>
      <c r="E56" s="22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1">
        <f>SUM(Table42323[[#This Row],[Gasto devengado]:[Column11]])</f>
        <v>0</v>
      </c>
    </row>
    <row r="57" spans="1:18" ht="30.75" customHeight="1">
      <c r="A57" s="16" t="s">
        <v>54</v>
      </c>
      <c r="B57" s="22"/>
      <c r="C57" s="3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SUM(Table42323[[#This Row],[Gasto devengado]:[Column11]])</f>
        <v>0</v>
      </c>
    </row>
    <row r="58" spans="1:18" ht="42" customHeight="1">
      <c r="A58" s="16" t="s">
        <v>55</v>
      </c>
      <c r="B58" s="22"/>
      <c r="C58" s="3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SUM(Table42323[[#This Row],[Gasto devengado]:[Column11]])</f>
        <v>0</v>
      </c>
    </row>
    <row r="59" spans="1:18" ht="30.75" customHeight="1">
      <c r="A59" s="16" t="s">
        <v>56</v>
      </c>
      <c r="B59" s="22"/>
      <c r="C59" s="3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SUM(Table42323[[#This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3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3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SUM(Table42323[[#This Row],[Gasto devengado]:[Column11]])</f>
        <v>0</v>
      </c>
    </row>
    <row r="62" spans="1:18" ht="30.75" customHeight="1">
      <c r="A62" s="16" t="s">
        <v>59</v>
      </c>
      <c r="B62" s="22">
        <v>0</v>
      </c>
      <c r="C62" s="3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SUM(Table42323[[#This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3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3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SUM(Table42323[[#This Row],[Gasto devengado]:[Column11]])</f>
        <v>0</v>
      </c>
    </row>
    <row r="65" spans="1:18" ht="30.75" customHeight="1">
      <c r="A65" s="16" t="s">
        <v>62</v>
      </c>
      <c r="B65" s="22">
        <v>0</v>
      </c>
      <c r="C65" s="3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SUM(Table42323[[#This Row],[Gasto devengado]:[Column11]])</f>
        <v>0</v>
      </c>
    </row>
    <row r="66" spans="1:18" ht="30.75" customHeight="1">
      <c r="A66" s="16" t="s">
        <v>63</v>
      </c>
      <c r="B66" s="22">
        <v>0</v>
      </c>
      <c r="C66" s="3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SUM(Table42323[[#This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30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3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3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SUM(Table42323[[#This Row],[Gasto devengado]:[Column11]])</f>
        <v>0</v>
      </c>
    </row>
    <row r="70" spans="1:18" ht="30.75" customHeight="1">
      <c r="A70" s="16" t="s">
        <v>67</v>
      </c>
      <c r="B70" s="22">
        <v>0</v>
      </c>
      <c r="C70" s="3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SUM(Table42323[[#This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30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3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SUM(Table42323[[#This Row],[Gasto devengado]:[Column11]])</f>
        <v>0</v>
      </c>
    </row>
    <row r="73" spans="1:18" ht="30.75" customHeight="1">
      <c r="A73" s="16" t="s">
        <v>70</v>
      </c>
      <c r="B73" s="22">
        <v>0</v>
      </c>
      <c r="C73" s="3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SUM(Table42323[[#This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3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3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SUM(Table42323[[#This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33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9772182.7919999994</v>
      </c>
      <c r="G76" s="24">
        <f t="shared" ref="G76:N76" si="19">+G67+G63+G60+G55+G45+G37+G30+G20+G10+G4</f>
        <v>9164082.7100000009</v>
      </c>
      <c r="H76" s="24">
        <f t="shared" si="19"/>
        <v>8089874.1300000008</v>
      </c>
      <c r="I76" s="24">
        <f t="shared" si="19"/>
        <v>10689394.760000002</v>
      </c>
      <c r="J76" s="24">
        <f t="shared" si="19"/>
        <v>10719013.83</v>
      </c>
      <c r="K76" s="24">
        <f t="shared" si="19"/>
        <v>10860174.809999999</v>
      </c>
      <c r="L76" s="24">
        <f t="shared" si="19"/>
        <v>15729405.050000001</v>
      </c>
      <c r="M76" s="24">
        <f t="shared" si="19"/>
        <v>10892851.140000001</v>
      </c>
      <c r="N76" s="24">
        <f t="shared" si="19"/>
        <v>10203243.59</v>
      </c>
      <c r="O76" s="24">
        <f>O45+O20+O10+O4+O67</f>
        <v>0</v>
      </c>
      <c r="P76" s="24">
        <f>+P67+P63+P60+P55+P45+P37+P30+P20+P10+P4</f>
        <v>0</v>
      </c>
      <c r="Q76" s="24">
        <f>+Q4+Q10+Q20+Q37+Q45+Q55+Q60+Q63+Q67+Q71+Q74</f>
        <v>0</v>
      </c>
      <c r="R76" s="24">
        <f>+R67+R60+R55+R45+R37+R30+R20+R10+R4</f>
        <v>96120222.812000006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7" t="s">
        <v>90</v>
      </c>
      <c r="B80" s="38"/>
      <c r="E80" s="4"/>
      <c r="R80" s="8"/>
    </row>
    <row r="81" spans="1:18" ht="45" customHeight="1" thickBot="1">
      <c r="A81" s="39" t="s">
        <v>95</v>
      </c>
      <c r="B81" s="40"/>
      <c r="E81" s="4"/>
      <c r="F81" s="26"/>
      <c r="R81" s="8"/>
    </row>
    <row r="82" spans="1:18" ht="67.5" customHeight="1" thickBot="1">
      <c r="A82" s="37" t="s">
        <v>91</v>
      </c>
      <c r="B82" s="38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35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2025
EJECUCIÓN DE GASTO Y APLICACIONES FINANCIERAS
En RD $&amp;R&amp;G</oddHeader>
    <oddFooter>&amp;C&amp;"Futura PT Book,Regular"&amp;K002060Página  &amp;"Futura PT Book,Bold"&amp;P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2025</vt:lpstr>
      <vt:lpstr>'Ejecución Presupuestaria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2025-10-13T15:58:04Z</cp:lastPrinted>
  <dcterms:created xsi:type="dcterms:W3CDTF">2018-04-17T18:57:16Z</dcterms:created>
  <dcterms:modified xsi:type="dcterms:W3CDTF">2025-10-13T15:58:16Z</dcterms:modified>
</cp:coreProperties>
</file>