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8 Agosto 2025\"/>
    </mc:Choice>
  </mc:AlternateContent>
  <xr:revisionPtr revIDLastSave="0" documentId="13_ncr:1_{903D5595-D4F4-4189-9443-79C4436BE07E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1" l="1"/>
  <c r="C18" i="11"/>
  <c r="C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N76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M76" i="11" l="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<sst xmlns="http://schemas.openxmlformats.org/spreadsheetml/2006/main" count="101" uniqueCount="101">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</sst>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2"/>
    <tableColumn id="3" xr3:uid="{52E2B529-214A-4036-B409-C96D7D5FB0AC}" name="Presupuesto Modificado" headerRowDxfId="32" dataDxfId="0"/>
    <tableColumn id="2" xr3:uid="{634F4F51-5986-4742-9542-C4B2E29A6D1F}" name="Columna2" headerRowDxfId="31" dataDxfId="1"/>
    <tableColumn id="18" xr3:uid="{FAF622AC-9E05-42F3-8B8E-D2ED15F253D7}" name="Columna3" headerRowDxfId="30" dataDxfId="29"/>
    <tableColumn id="4" xr3:uid="{31E26A5A-E7CB-45C0-9B9C-13D424EC7314}" name="Gasto devengado" headerRowDxfId="28" dataDxfId="27"/>
    <tableColumn id="5" xr3:uid="{E1C62D11-4495-4CC2-A696-F4A92C2CC771}" name="Column1" headerRowDxfId="26" dataDxfId="25"/>
    <tableColumn id="6" xr3:uid="{B42E2C6C-868E-4ADD-BF2C-88EB5DAB7298}" name="Column2" headerRowDxfId="24" dataDxfId="23"/>
    <tableColumn id="7" xr3:uid="{A56A1417-516C-4853-BBC9-8717961C03D0}" name="Column3" headerRowDxfId="22" dataDxfId="21"/>
    <tableColumn id="8" xr3:uid="{35103967-6A75-4108-9107-C584C8621385}" name="Column4" headerRowDxfId="20" dataDxfId="19"/>
    <tableColumn id="9" xr3:uid="{C93930D1-5469-4347-9341-FE61678877C4}" name="Column5" headerRowDxfId="18" dataDxfId="17"/>
    <tableColumn id="10" xr3:uid="{1F607FC3-6129-431B-AD97-871DE672DCFC}" name="Column6" headerRowDxfId="16" dataDxfId="15"/>
    <tableColumn id="11" xr3:uid="{AB3881B3-865F-4371-9C33-64E5A61F133E}" name="Column7" headerRowDxfId="14" dataDxfId="13"/>
    <tableColumn id="12" xr3:uid="{607D89ED-801C-4115-99B4-F8987B4EE8DD}" name="Column8" headerRowDxfId="12" dataDxfId="11"/>
    <tableColumn id="13" xr3:uid="{2F99B94E-FEA3-4FFB-A380-8DEF82432FB0}" name="Column9" headerRowDxfId="10" dataDxfId="9"/>
    <tableColumn id="14" xr3:uid="{FDDC15AA-F622-41F1-B391-A28DD9598C76}" name="Column10" headerRowDxfId="8" dataDxfId="7"/>
    <tableColumn id="15" xr3:uid="{17DFD8BE-FA27-4C8A-9ED9-CAC83A0ADC01}" name="Column11" headerRowDxfId="6" dataDxfId="5"/>
    <tableColumn id="16" xr3:uid="{710AAB25-FAAD-4FF8-92A4-1C97CDBD7959}" name="Column12" headerRowDxfId="4" dataDxfId="3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zoomScale="81" zoomScaleNormal="70" zoomScaleSheetLayoutView="40" zoomScalePageLayoutView="81" workbookViewId="0">
      <selection activeCell="C1" sqref="C1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9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34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5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36">
        <f t="shared" ref="C4:R4" si="0">SUM(C5:C9)</f>
        <v>8100000</v>
      </c>
      <c r="D4" s="21">
        <f t="shared" si="0"/>
        <v>106650000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10637505.59</v>
      </c>
      <c r="M4" s="21">
        <f t="shared" si="0"/>
        <v>7492965.1200000001</v>
      </c>
      <c r="N4" s="21">
        <f t="shared" si="0"/>
        <v>0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57543255.440000005</v>
      </c>
      <c r="U4" s="7"/>
    </row>
    <row r="5" spans="1:30" ht="30.75" customHeight="1">
      <c r="A5" s="16" t="s">
        <v>2</v>
      </c>
      <c r="B5" s="22">
        <v>62390000</v>
      </c>
      <c r="C5" s="37">
        <f>1600000+6500000</f>
        <v>8100000</v>
      </c>
      <c r="D5" s="22">
        <f>+Table42323[[#This Row],[Columna1]]+Table42323[[#This Row],[Presupuesto Modificado]]</f>
        <v>70490000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>
        <v>4846719.91</v>
      </c>
      <c r="M5" s="20">
        <v>5886562.0899999999</v>
      </c>
      <c r="N5" s="20"/>
      <c r="O5" s="20"/>
      <c r="P5" s="20"/>
      <c r="Q5" s="20"/>
      <c r="R5" s="21">
        <f>SUM(Table42323[[#This Row],[Gasto devengado]:[Column11]])</f>
        <v>38736769.390000001</v>
      </c>
    </row>
    <row r="6" spans="1:30" ht="30.75" customHeight="1">
      <c r="A6" s="16" t="s">
        <v>3</v>
      </c>
      <c r="B6" s="22">
        <v>20590000</v>
      </c>
      <c r="C6" s="37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>
        <v>929750</v>
      </c>
      <c r="M6" s="20">
        <v>899750</v>
      </c>
      <c r="N6" s="20"/>
      <c r="O6" s="20"/>
      <c r="P6" s="20"/>
      <c r="Q6" s="20"/>
      <c r="R6" s="21">
        <f>SUM(Table42323[[#This Row],[Gasto devengado]:[Column11]])</f>
        <v>9360136.4800000004</v>
      </c>
    </row>
    <row r="7" spans="1:30" ht="30.75" customHeight="1">
      <c r="A7" s="16" t="s">
        <v>33</v>
      </c>
      <c r="B7" s="22">
        <v>1500000</v>
      </c>
      <c r="C7" s="37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37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>
        <v>4181000</v>
      </c>
      <c r="M8" s="20"/>
      <c r="N8" s="20"/>
      <c r="O8" s="20"/>
      <c r="P8" s="20"/>
      <c r="Q8" s="20"/>
      <c r="R8" s="21">
        <f>SUM(Table42323[[#This Row],[Gasto devengado]:[Column11]])</f>
        <v>4181000</v>
      </c>
    </row>
    <row r="9" spans="1:30" ht="30.75" customHeight="1">
      <c r="A9" s="16" t="s">
        <v>5</v>
      </c>
      <c r="B9" s="22">
        <v>9670000</v>
      </c>
      <c r="C9" s="37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>
        <v>680035.68</v>
      </c>
      <c r="M9" s="20">
        <v>706653.03</v>
      </c>
      <c r="N9" s="20"/>
      <c r="O9" s="20"/>
      <c r="P9" s="20"/>
      <c r="Q9" s="20"/>
      <c r="R9" s="21">
        <f>SUM(Table42323[[#This Row],[Gasto devengado]:[Column11]])</f>
        <v>4890349.57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36">
        <f t="shared" si="1"/>
        <v>2630792</v>
      </c>
      <c r="D10" s="21">
        <f t="shared" si="1"/>
        <v>39181792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4148335.75</v>
      </c>
      <c r="M10" s="21">
        <f t="shared" si="1"/>
        <v>2612911.41</v>
      </c>
      <c r="N10" s="21">
        <f t="shared" si="1"/>
        <v>0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22857160.979999997</v>
      </c>
    </row>
    <row r="11" spans="1:30" ht="30.75" customHeight="1">
      <c r="A11" s="16" t="s">
        <v>7</v>
      </c>
      <c r="B11" s="22">
        <v>2858000</v>
      </c>
      <c r="C11" s="37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>
        <v>223576.38</v>
      </c>
      <c r="M11" s="20">
        <v>269791.03999999998</v>
      </c>
      <c r="N11" s="20"/>
      <c r="O11" s="20"/>
      <c r="P11" s="20"/>
      <c r="Q11" s="20"/>
      <c r="R11" s="21">
        <f>SUM(Table42323[[#This Row],[Gasto devengado]:[Column11]])</f>
        <v>1788796.58</v>
      </c>
    </row>
    <row r="12" spans="1:30" ht="30.75" customHeight="1">
      <c r="A12" s="16" t="s">
        <v>8</v>
      </c>
      <c r="B12" s="22">
        <v>110000</v>
      </c>
      <c r="C12" s="37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>
        <v>5563.14</v>
      </c>
      <c r="N12" s="20"/>
      <c r="O12" s="20"/>
      <c r="P12" s="20"/>
      <c r="Q12" s="20"/>
      <c r="R12" s="21">
        <f>SUM(Table42323[[#This Row],[Gasto devengado]:[Column11]])</f>
        <v>8663.1200000000008</v>
      </c>
    </row>
    <row r="13" spans="1:30" ht="30.75" customHeight="1">
      <c r="A13" s="16" t="s">
        <v>9</v>
      </c>
      <c r="B13" s="22">
        <v>2000000</v>
      </c>
      <c r="C13" s="37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>
        <v>118100</v>
      </c>
      <c r="M13" s="20">
        <v>129774.63</v>
      </c>
      <c r="N13" s="20"/>
      <c r="O13" s="20"/>
      <c r="P13" s="20"/>
      <c r="Q13" s="20"/>
      <c r="R13" s="21">
        <f>SUM(Table42323[[#This Row],[Gasto devengado]:[Column11]])</f>
        <v>798607.13</v>
      </c>
    </row>
    <row r="14" spans="1:30" ht="30.75" customHeight="1">
      <c r="A14" s="16" t="s">
        <v>10</v>
      </c>
      <c r="B14" s="22">
        <v>290000</v>
      </c>
      <c r="C14" s="37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>
        <v>10633</v>
      </c>
      <c r="M14" s="20">
        <v>37000</v>
      </c>
      <c r="N14" s="20"/>
      <c r="O14" s="20"/>
      <c r="P14" s="20"/>
      <c r="Q14" s="20"/>
      <c r="R14" s="21">
        <f>SUM(Table42323[[#This Row],[Gasto devengado]:[Column11]])</f>
        <v>90536.02</v>
      </c>
    </row>
    <row r="15" spans="1:30" ht="30.75" customHeight="1">
      <c r="A15" s="16" t="s">
        <v>11</v>
      </c>
      <c r="B15" s="22">
        <v>1305000</v>
      </c>
      <c r="C15" s="37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1">
        <f>SUM(Table42323[[#This Row],[Gasto devengado]:[Column11]])</f>
        <v>63440</v>
      </c>
    </row>
    <row r="16" spans="1:30" ht="30.75" customHeight="1">
      <c r="A16" s="16" t="s">
        <v>12</v>
      </c>
      <c r="B16" s="22">
        <v>1730000</v>
      </c>
      <c r="C16" s="37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>
        <v>33013.46</v>
      </c>
      <c r="M16" s="20">
        <v>15839.09</v>
      </c>
      <c r="N16" s="20"/>
      <c r="O16" s="20"/>
      <c r="P16" s="23"/>
      <c r="Q16" s="20"/>
      <c r="R16" s="21">
        <f>SUM(Table42323[[#This Row],[Gasto devengado]:[Column11]])</f>
        <v>435406.84000000008</v>
      </c>
    </row>
    <row r="17" spans="1:18" ht="30.75" customHeight="1">
      <c r="A17" s="16" t="s">
        <v>13</v>
      </c>
      <c r="B17" s="22">
        <v>2637000</v>
      </c>
      <c r="C17" s="37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>
        <v>26199.16</v>
      </c>
      <c r="M17" s="20">
        <v>108167.44</v>
      </c>
      <c r="N17" s="20"/>
      <c r="O17" s="20"/>
      <c r="P17" s="20"/>
      <c r="Q17" s="20"/>
      <c r="R17" s="21">
        <f>SUM(Table42323[[#This Row],[Gasto devengado]:[Column11]])</f>
        <v>1029717.46</v>
      </c>
    </row>
    <row r="18" spans="1:18" ht="30.75" customHeight="1">
      <c r="A18" s="16" t="s">
        <v>14</v>
      </c>
      <c r="B18" s="22">
        <v>25621000</v>
      </c>
      <c r="C18" s="37">
        <f>2980792-900000+550000</f>
        <v>2630792</v>
      </c>
      <c r="D18" s="22">
        <f>+Table42323[[#This Row],[Columna1]]+Table42323[[#This Row],[Presupuesto Modificado]]</f>
        <v>28251792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>
        <v>3736813.75</v>
      </c>
      <c r="M18" s="20">
        <v>2046776.07</v>
      </c>
      <c r="N18" s="20"/>
      <c r="O18" s="20"/>
      <c r="P18" s="20"/>
      <c r="Q18" s="20"/>
      <c r="R18" s="21">
        <f>SUM(Table42323[[#This Row],[Gasto devengado]:[Column11]])</f>
        <v>18641993.829999998</v>
      </c>
    </row>
    <row r="19" spans="1:18" ht="30.75" customHeight="1">
      <c r="A19" s="16" t="s">
        <v>34</v>
      </c>
      <c r="B19" s="22"/>
      <c r="C19" s="37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36">
        <f t="shared" si="2"/>
        <v>1500000</v>
      </c>
      <c r="D20" s="21">
        <f t="shared" si="2"/>
        <v>13987000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943563.71</v>
      </c>
      <c r="M20" s="21">
        <f t="shared" si="2"/>
        <v>786974.6100000001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5268411.2519999994</v>
      </c>
    </row>
    <row r="21" spans="1:18" ht="30.75" customHeight="1">
      <c r="A21" s="16" t="s">
        <v>16</v>
      </c>
      <c r="B21" s="22">
        <v>2470000</v>
      </c>
      <c r="C21" s="37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>
        <v>238138.46</v>
      </c>
      <c r="M21" s="20">
        <v>319779.17</v>
      </c>
      <c r="N21" s="20"/>
      <c r="O21" s="20"/>
      <c r="P21" s="20"/>
      <c r="Q21" s="20"/>
      <c r="R21" s="21">
        <f>SUM(Table42323[[#This Row],[Gasto devengado]:[Column11]])</f>
        <v>1561395.3299999998</v>
      </c>
    </row>
    <row r="22" spans="1:18" ht="30.75" customHeight="1">
      <c r="A22" s="16" t="s">
        <v>17</v>
      </c>
      <c r="B22" s="22">
        <v>540000</v>
      </c>
      <c r="C22" s="37">
        <v>50000</v>
      </c>
      <c r="D22" s="22">
        <f>+Table42323[[#This Row],[Columna1]]+Table42323[[#This Row],[Presupuesto Modificado]]</f>
        <v>590000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>
        <v>635.59</v>
      </c>
      <c r="N22" s="20"/>
      <c r="O22" s="20"/>
      <c r="P22" s="20"/>
      <c r="Q22" s="20"/>
      <c r="R22" s="21">
        <f>SUM(Table42323[[#This Row],[Gasto devengado]:[Column11]])</f>
        <v>4118.6499999999996</v>
      </c>
    </row>
    <row r="23" spans="1:18" ht="30.75" customHeight="1">
      <c r="A23" s="16" t="s">
        <v>18</v>
      </c>
      <c r="B23" s="22">
        <v>367000</v>
      </c>
      <c r="C23" s="37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>
        <v>69494.44</v>
      </c>
      <c r="M23" s="20">
        <v>87075.11</v>
      </c>
      <c r="N23" s="20"/>
      <c r="O23" s="20"/>
      <c r="P23" s="20"/>
      <c r="Q23" s="20"/>
      <c r="R23" s="21">
        <f>SUM(Table42323[[#This Row],[Gasto devengado]:[Column11]])</f>
        <v>407544.37199999997</v>
      </c>
    </row>
    <row r="24" spans="1:18" ht="30.75" customHeight="1">
      <c r="A24" s="16" t="s">
        <v>19</v>
      </c>
      <c r="B24" s="22">
        <v>25000</v>
      </c>
      <c r="C24" s="37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37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>
        <v>159008.74</v>
      </c>
      <c r="M25" s="20">
        <v>2988.58</v>
      </c>
      <c r="N25" s="20"/>
      <c r="O25" s="20"/>
      <c r="P25" s="20"/>
      <c r="Q25" s="20"/>
      <c r="R25" s="21">
        <f>SUM(Table42323[[#This Row],[Gasto devengado]:[Column11]])</f>
        <v>238091.08</v>
      </c>
    </row>
    <row r="26" spans="1:18" ht="30.75" customHeight="1">
      <c r="A26" s="16" t="s">
        <v>21</v>
      </c>
      <c r="B26" s="22">
        <v>400000</v>
      </c>
      <c r="C26" s="37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>
        <v>760.98</v>
      </c>
      <c r="M26" s="20">
        <v>7756.98</v>
      </c>
      <c r="N26" s="20"/>
      <c r="O26" s="20"/>
      <c r="P26" s="20"/>
      <c r="Q26" s="20"/>
      <c r="R26" s="21">
        <f>SUM(Table42323[[#This Row],[Gasto devengado]:[Column11]])</f>
        <v>39903.849999999991</v>
      </c>
    </row>
    <row r="27" spans="1:18" ht="30.75" customHeight="1">
      <c r="A27" s="16" t="s">
        <v>22</v>
      </c>
      <c r="B27" s="22">
        <v>5910000</v>
      </c>
      <c r="C27" s="37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>
        <v>79139.12</v>
      </c>
      <c r="M27" s="20">
        <v>306087.38</v>
      </c>
      <c r="N27" s="20"/>
      <c r="O27" s="20"/>
      <c r="P27" s="20"/>
      <c r="Q27" s="20"/>
      <c r="R27" s="21">
        <f>SUM(Table42323[[#This Row],[Gasto devengado]:[Column11]])</f>
        <v>2244876.83</v>
      </c>
    </row>
    <row r="28" spans="1:18" ht="30.75" customHeight="1">
      <c r="A28" s="16" t="s">
        <v>35</v>
      </c>
      <c r="B28" s="22"/>
      <c r="C28" s="37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37">
        <v>300000</v>
      </c>
      <c r="D29" s="22">
        <f>+Table42323[[#This Row],[Columna1]]+Table42323[[#This Row],[Presupuesto Modificado]]</f>
        <v>2320000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>
        <v>397021.97</v>
      </c>
      <c r="M29" s="20">
        <v>62651.8</v>
      </c>
      <c r="N29" s="20"/>
      <c r="O29" s="20"/>
      <c r="P29" s="20"/>
      <c r="Q29" s="20"/>
      <c r="R29" s="21">
        <f>SUM(Table42323[[#This Row],[Gasto devengado]:[Column11]])</f>
        <v>770756.54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6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7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7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7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7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7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7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6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7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7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7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7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7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7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7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36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37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37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7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37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37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37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7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37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7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36">
        <f t="shared" si="6"/>
        <v>-9480792</v>
      </c>
      <c r="D55" s="21">
        <f t="shared" si="6"/>
        <v>13980000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37">
        <f>-2980792-6500000</f>
        <v>-9480792</v>
      </c>
      <c r="D56" s="22">
        <f>+Table42323[[#This Row],[Columna1]]+Table42323[[#This Row],[Presupuesto Modificado]]</f>
        <v>13980000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7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7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7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6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7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7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6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7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7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7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5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6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7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7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5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7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7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6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7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38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15729405.050000001</v>
      </c>
      <c r="M76" s="24">
        <f t="shared" si="19"/>
        <v>10892851.140000001</v>
      </c>
      <c r="N76" s="24">
        <f t="shared" si="19"/>
        <v>0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85916979.222000003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4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2025-09-17T14:11:47Z</cp:lastPrinted>
  <dcterms:created xsi:type="dcterms:W3CDTF">2018-04-17T18:57:16Z</dcterms:created>
  <dcterms:modified xsi:type="dcterms:W3CDTF">2025-09-17T14:14:40Z</dcterms:modified>
</cp:coreProperties>
</file>