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mary_flores_corphotels_gob_do/Documents/Escritorio/PRESUPUESTO 2026/EJECUCION PRESP 04 abril PRESP 2026/"/>
    </mc:Choice>
  </mc:AlternateContent>
  <xr:revisionPtr revIDLastSave="170" documentId="13_ncr:1_{12E21DF8-E982-4E3B-AF1A-0216A2BAE567}" xr6:coauthVersionLast="47" xr6:coauthVersionMax="47" xr10:uidLastSave="{72268736-135B-4916-9369-50FFB0AD2C74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1" l="1"/>
  <c r="C46" i="11"/>
  <c r="C29" i="11"/>
  <c r="C27" i="11"/>
  <c r="C26" i="11"/>
  <c r="C21" i="11"/>
  <c r="C16" i="11"/>
  <c r="D46" i="11"/>
  <c r="C15" i="11"/>
  <c r="C13" i="11"/>
  <c r="C55" i="11"/>
  <c r="G17" i="11" l="1"/>
  <c r="P20" i="11"/>
  <c r="P10" i="11"/>
  <c r="O4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<sst xmlns="http://schemas.openxmlformats.org/spreadsheetml/2006/main" count="101" uniqueCount="101">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</sst>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Mary.flores/Desktop/PRESUPUESTO%202023/EJECUCION%20PRESP%20Enero%202023/EJECUCION%20PRESUPUESTARIA%20Prom.xls" TargetMode="External"/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10" zoomScale="81" zoomScaleNormal="70" zoomScaleSheetLayoutView="40" zoomScalePageLayoutView="81" workbookViewId="0">
      <selection activeCell="H81" sqref="H81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104345000</v>
      </c>
      <c r="C4" s="31">
        <f t="shared" ref="C4:R4" si="0">SUM(C5:C9)</f>
        <v>0</v>
      </c>
      <c r="D4" s="21">
        <f t="shared" si="0"/>
        <v>104345000</v>
      </c>
      <c r="E4" s="21">
        <f>SUM(E5:E9)</f>
        <v>0</v>
      </c>
      <c r="F4" s="21">
        <f t="shared" si="0"/>
        <v>6925448.79</v>
      </c>
      <c r="G4" s="21">
        <f t="shared" si="0"/>
        <v>5828445.29</v>
      </c>
      <c r="H4" s="21">
        <f t="shared" si="0"/>
        <v>8325039.2200000007</v>
      </c>
      <c r="I4" s="21">
        <f t="shared" si="0"/>
        <v>6833099.5999999996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27912032.899999999</v>
      </c>
      <c r="U4" s="7"/>
    </row>
    <row r="5" spans="1:30" ht="30.75" customHeight="1">
      <c r="A5" s="16" t="s">
        <v>2</v>
      </c>
      <c r="B5" s="22">
        <v>62615000</v>
      </c>
      <c r="C5" s="32"/>
      <c r="D5" s="22">
        <f>+Table42323[[#This Row],[Columna1]]+Table42323[[#This Row],[Presupuesto Modificado]]</f>
        <v>62615000</v>
      </c>
      <c r="E5" s="22"/>
      <c r="F5" s="20">
        <v>5163529.9000000004</v>
      </c>
      <c r="G5" s="20">
        <v>4853695.29</v>
      </c>
      <c r="H5" s="20">
        <v>5756654.8700000001</v>
      </c>
      <c r="I5" s="20">
        <v>5038756.51</v>
      </c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20812636.57</v>
      </c>
    </row>
    <row r="6" spans="1:30" ht="30.75" customHeight="1">
      <c r="A6" s="16" t="s">
        <v>3</v>
      </c>
      <c r="B6" s="22">
        <v>25350000</v>
      </c>
      <c r="C6" s="32"/>
      <c r="D6" s="22">
        <f>+Table42323[[#This Row],[Columna1]]+Table42323[[#This Row],[Presupuesto Modificado]]</f>
        <v>25350000</v>
      </c>
      <c r="E6" s="22"/>
      <c r="F6" s="20">
        <v>974750</v>
      </c>
      <c r="G6" s="20">
        <v>974750</v>
      </c>
      <c r="H6" s="20">
        <v>964750</v>
      </c>
      <c r="I6" s="20">
        <v>974750</v>
      </c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3889000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4700000</v>
      </c>
      <c r="C8" s="32"/>
      <c r="D8" s="22">
        <f>+Table42323[[#This Row],[Columna1]]+Table42323[[#This Row],[Presupuesto Modificado]]</f>
        <v>4700000</v>
      </c>
      <c r="E8" s="22"/>
      <c r="F8" s="20"/>
      <c r="G8" s="20"/>
      <c r="H8" s="20"/>
      <c r="I8" s="20">
        <v>40000</v>
      </c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40000</v>
      </c>
    </row>
    <row r="9" spans="1:30" ht="30.75" customHeight="1">
      <c r="A9" s="16" t="s">
        <v>5</v>
      </c>
      <c r="B9" s="22">
        <v>10180000</v>
      </c>
      <c r="C9" s="32"/>
      <c r="D9" s="22">
        <f>+Table42323[[#This Row],[Columna1]]+Table42323[[#This Row],[Presupuesto Modificado]]</f>
        <v>10180000</v>
      </c>
      <c r="E9" s="22"/>
      <c r="F9" s="20">
        <v>787168.89</v>
      </c>
      <c r="G9" s="20"/>
      <c r="H9" s="20">
        <v>1603634.35</v>
      </c>
      <c r="I9" s="20">
        <v>779593.09</v>
      </c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3170396.33</v>
      </c>
    </row>
    <row r="10" spans="1:30" ht="30.75" customHeight="1">
      <c r="A10" s="15" t="s">
        <v>6</v>
      </c>
      <c r="B10" s="21">
        <f t="shared" ref="B10:R10" si="1">SUM(B11:B19)</f>
        <v>52475700</v>
      </c>
      <c r="C10" s="31">
        <f t="shared" si="1"/>
        <v>390000</v>
      </c>
      <c r="D10" s="21">
        <f t="shared" si="1"/>
        <v>52865700</v>
      </c>
      <c r="E10" s="21">
        <f t="shared" si="1"/>
        <v>0</v>
      </c>
      <c r="F10" s="21">
        <f t="shared" si="1"/>
        <v>3871815</v>
      </c>
      <c r="G10" s="21">
        <f>SUM(G11:G19)</f>
        <v>4098199.79</v>
      </c>
      <c r="H10" s="21">
        <f t="shared" si="1"/>
        <v>4021805.2199999997</v>
      </c>
      <c r="I10" s="21">
        <f t="shared" si="1"/>
        <v>2945636.29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14937456.299999999</v>
      </c>
    </row>
    <row r="11" spans="1:30" ht="30.75" customHeight="1">
      <c r="A11" s="16" t="s">
        <v>7</v>
      </c>
      <c r="B11" s="22">
        <v>3423700</v>
      </c>
      <c r="C11" s="32"/>
      <c r="D11" s="22">
        <f>+Table42323[[#This Row],[Columna1]]+Table42323[[#This Row],[Presupuesto Modificado]]</f>
        <v>3423700</v>
      </c>
      <c r="E11" s="22"/>
      <c r="F11" s="20">
        <v>240989.42</v>
      </c>
      <c r="G11" s="20">
        <v>185478.7</v>
      </c>
      <c r="H11" s="20">
        <v>302105.28999999998</v>
      </c>
      <c r="I11" s="20">
        <v>302130.59000000003</v>
      </c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1030704</v>
      </c>
    </row>
    <row r="12" spans="1:30" ht="30.75" customHeight="1">
      <c r="A12" s="16" t="s">
        <v>8</v>
      </c>
      <c r="B12" s="22">
        <v>2220000</v>
      </c>
      <c r="C12" s="32"/>
      <c r="D12" s="22">
        <f>+Table42323[[#This Row],[Columna1]]+Table42323[[#This Row],[Presupuesto Modificado]]</f>
        <v>2220000</v>
      </c>
      <c r="E12" s="22"/>
      <c r="F12" s="20"/>
      <c r="G12" s="20">
        <v>1775.94</v>
      </c>
      <c r="H12" s="20">
        <v>3916.95</v>
      </c>
      <c r="I12" s="20">
        <v>19489.22</v>
      </c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25182.11</v>
      </c>
    </row>
    <row r="13" spans="1:30" ht="30.75" customHeight="1">
      <c r="A13" s="16" t="s">
        <v>9</v>
      </c>
      <c r="B13" s="22">
        <v>2450000</v>
      </c>
      <c r="C13" s="32">
        <f>-100000+100000</f>
        <v>0</v>
      </c>
      <c r="D13" s="22">
        <f>+Table42323[[#This Row],[Columna1]]+Table42323[[#This Row],[Presupuesto Modificado]]</f>
        <v>2450000</v>
      </c>
      <c r="E13" s="22"/>
      <c r="F13" s="20">
        <v>753093.76</v>
      </c>
      <c r="G13" s="20">
        <v>48015.63</v>
      </c>
      <c r="H13" s="20">
        <v>132340.63</v>
      </c>
      <c r="I13" s="20">
        <v>53997.5</v>
      </c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987447.52</v>
      </c>
    </row>
    <row r="14" spans="1:30" ht="30.75" customHeight="1">
      <c r="A14" s="16" t="s">
        <v>10</v>
      </c>
      <c r="B14" s="22">
        <v>247000</v>
      </c>
      <c r="C14" s="32"/>
      <c r="D14" s="22">
        <f>+Table42323[[#This Row],[Columna1]]+Table42323[[#This Row],[Presupuesto Modificado]]</f>
        <v>247000</v>
      </c>
      <c r="E14" s="22"/>
      <c r="F14" s="20">
        <v>10000</v>
      </c>
      <c r="G14" s="20">
        <v>13759.41</v>
      </c>
      <c r="H14" s="20">
        <v>1050</v>
      </c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24809.41</v>
      </c>
    </row>
    <row r="15" spans="1:30" ht="30.75" customHeight="1">
      <c r="A15" s="16" t="s">
        <v>11</v>
      </c>
      <c r="B15" s="22">
        <v>1430000</v>
      </c>
      <c r="C15" s="32">
        <f>-980000+1150000</f>
        <v>170000</v>
      </c>
      <c r="D15" s="22">
        <f>+Table42323[[#This Row],[Columna1]]+Table42323[[#This Row],[Presupuesto Modificado]]</f>
        <v>1600000</v>
      </c>
      <c r="E15" s="22"/>
      <c r="F15" s="20">
        <v>14088.75</v>
      </c>
      <c r="G15" s="20">
        <v>1072465.8999999999</v>
      </c>
      <c r="H15" s="20">
        <v>17438.75</v>
      </c>
      <c r="I15" s="20">
        <v>234757.53</v>
      </c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1338750.93</v>
      </c>
    </row>
    <row r="16" spans="1:30" ht="30.75" customHeight="1">
      <c r="A16" s="16" t="s">
        <v>12</v>
      </c>
      <c r="B16" s="22">
        <v>5050000</v>
      </c>
      <c r="C16" s="32">
        <f>120000-1000000</f>
        <v>-880000</v>
      </c>
      <c r="D16" s="22">
        <f>+Table42323[[#This Row],[Columna1]]+Table42323[[#This Row],[Presupuesto Modificado]]</f>
        <v>4170000</v>
      </c>
      <c r="E16" s="22"/>
      <c r="F16" s="20">
        <v>81771.53</v>
      </c>
      <c r="G16" s="20">
        <v>219595.02</v>
      </c>
      <c r="H16" s="20">
        <v>223303</v>
      </c>
      <c r="I16" s="20">
        <v>259630</v>
      </c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784299.55</v>
      </c>
    </row>
    <row r="17" spans="1:18" ht="30.75" customHeight="1">
      <c r="A17" s="16" t="s">
        <v>13</v>
      </c>
      <c r="B17" s="22">
        <v>2775000</v>
      </c>
      <c r="C17" s="32">
        <v>1100000</v>
      </c>
      <c r="D17" s="22">
        <f>+Table42323[[#This Row],[Columna1]]+Table42323[[#This Row],[Presupuesto Modificado]]</f>
        <v>3875000</v>
      </c>
      <c r="E17" s="22"/>
      <c r="F17" s="20">
        <v>2214.08</v>
      </c>
      <c r="G17" s="20">
        <f>23605.1+600</f>
        <v>24205.1</v>
      </c>
      <c r="H17" s="20">
        <v>1289479.95</v>
      </c>
      <c r="I17" s="20">
        <v>20217.8</v>
      </c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1336116.93</v>
      </c>
    </row>
    <row r="18" spans="1:18" ht="30.75" customHeight="1">
      <c r="A18" s="16" t="s">
        <v>14</v>
      </c>
      <c r="B18" s="22">
        <v>34880000</v>
      </c>
      <c r="C18" s="32"/>
      <c r="D18" s="22">
        <f>+Table42323[[#This Row],[Columna1]]+Table42323[[#This Row],[Presupuesto Modificado]]</f>
        <v>34880000</v>
      </c>
      <c r="E18" s="22"/>
      <c r="F18" s="20">
        <v>2769657.46</v>
      </c>
      <c r="G18" s="20">
        <v>2532904.09</v>
      </c>
      <c r="H18" s="20">
        <v>2052170.65</v>
      </c>
      <c r="I18" s="20">
        <v>2055413.65</v>
      </c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9410145.8499999996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14036000</v>
      </c>
      <c r="C20" s="31">
        <f t="shared" si="2"/>
        <v>985000</v>
      </c>
      <c r="D20" s="21">
        <f t="shared" si="2"/>
        <v>15021000</v>
      </c>
      <c r="E20" s="21">
        <f t="shared" si="2"/>
        <v>0</v>
      </c>
      <c r="F20" s="21">
        <f t="shared" si="2"/>
        <v>636605.5</v>
      </c>
      <c r="G20" s="21">
        <f>SUM(G21:G29)</f>
        <v>1603592.78</v>
      </c>
      <c r="H20" s="21">
        <f t="shared" si="2"/>
        <v>2113801.75</v>
      </c>
      <c r="I20" s="21">
        <f t="shared" si="2"/>
        <v>740874.39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5094874.42</v>
      </c>
    </row>
    <row r="21" spans="1:18" ht="30.75" customHeight="1">
      <c r="A21" s="16" t="s">
        <v>16</v>
      </c>
      <c r="B21" s="22">
        <v>5776000</v>
      </c>
      <c r="C21" s="32">
        <f>40000+480000+10000</f>
        <v>530000</v>
      </c>
      <c r="D21" s="22">
        <f>+Table42323[[#This Row],[Columna1]]+Table42323[[#This Row],[Presupuesto Modificado]]</f>
        <v>6306000</v>
      </c>
      <c r="E21" s="22"/>
      <c r="F21" s="20">
        <v>179251.93</v>
      </c>
      <c r="G21" s="20">
        <v>207903.62</v>
      </c>
      <c r="H21" s="20">
        <v>325539.43</v>
      </c>
      <c r="I21" s="20">
        <v>264682.63</v>
      </c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977377.61</v>
      </c>
    </row>
    <row r="22" spans="1:18" ht="30.75" customHeight="1">
      <c r="A22" s="16" t="s">
        <v>17</v>
      </c>
      <c r="B22" s="22">
        <v>426000</v>
      </c>
      <c r="C22" s="32"/>
      <c r="D22" s="22">
        <f>+Table42323[[#This Row],[Columna1]]+Table42323[[#This Row],[Presupuesto Modificado]]</f>
        <v>426000</v>
      </c>
      <c r="E22" s="22"/>
      <c r="F22" s="20">
        <v>129850</v>
      </c>
      <c r="G22" s="20">
        <v>817.8</v>
      </c>
      <c r="H22" s="20">
        <v>2997.45</v>
      </c>
      <c r="I22" s="20">
        <v>130140</v>
      </c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263805.25</v>
      </c>
    </row>
    <row r="23" spans="1:18" ht="30.75" customHeight="1">
      <c r="A23" s="16" t="s">
        <v>18</v>
      </c>
      <c r="B23" s="22">
        <v>400000</v>
      </c>
      <c r="C23" s="32"/>
      <c r="D23" s="22">
        <f>+Table42323[[#This Row],[Columna1]]+Table42323[[#This Row],[Presupuesto Modificado]]</f>
        <v>400000</v>
      </c>
      <c r="E23" s="22"/>
      <c r="F23" s="20">
        <v>669.44</v>
      </c>
      <c r="G23" s="20">
        <v>169663.22</v>
      </c>
      <c r="H23" s="20">
        <v>616194.67000000004</v>
      </c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786527.33000000007</v>
      </c>
    </row>
    <row r="24" spans="1:18" ht="30.75" customHeight="1">
      <c r="A24" s="16" t="s">
        <v>19</v>
      </c>
      <c r="B24" s="22">
        <v>3000</v>
      </c>
      <c r="C24" s="32"/>
      <c r="D24" s="22">
        <f>+Table42323[[#This Row],[Columna1]]+Table42323[[#This Row],[Presupuesto Modificado]]</f>
        <v>3000</v>
      </c>
      <c r="E24" s="22"/>
      <c r="F24" s="20">
        <v>744.07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744.07</v>
      </c>
    </row>
    <row r="25" spans="1:18" ht="30.75" customHeight="1">
      <c r="A25" s="16" t="s">
        <v>20</v>
      </c>
      <c r="B25" s="22">
        <v>347000</v>
      </c>
      <c r="C25" s="32">
        <v>30000</v>
      </c>
      <c r="D25" s="22">
        <f>+Table42323[[#This Row],[Columna1]]+Table42323[[#This Row],[Presupuesto Modificado]]</f>
        <v>377000</v>
      </c>
      <c r="E25" s="22"/>
      <c r="F25" s="20">
        <v>2709.33</v>
      </c>
      <c r="G25" s="20">
        <v>48519.19</v>
      </c>
      <c r="H25" s="20">
        <v>24022.83</v>
      </c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75251.350000000006</v>
      </c>
    </row>
    <row r="26" spans="1:18" ht="30.75" customHeight="1">
      <c r="A26" s="16" t="s">
        <v>21</v>
      </c>
      <c r="B26" s="22">
        <v>257000</v>
      </c>
      <c r="C26" s="32">
        <f>20000+80000+10000</f>
        <v>110000</v>
      </c>
      <c r="D26" s="22">
        <f>+Table42323[[#This Row],[Columna1]]+Table42323[[#This Row],[Presupuesto Modificado]]</f>
        <v>367000</v>
      </c>
      <c r="E26" s="22"/>
      <c r="F26" s="20"/>
      <c r="G26" s="20">
        <v>5747.54</v>
      </c>
      <c r="H26" s="20">
        <v>146003.91</v>
      </c>
      <c r="I26" s="20">
        <v>4000</v>
      </c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155751.45000000001</v>
      </c>
    </row>
    <row r="27" spans="1:18" ht="30.75" customHeight="1">
      <c r="A27" s="16" t="s">
        <v>22</v>
      </c>
      <c r="B27" s="22">
        <v>4365000</v>
      </c>
      <c r="C27" s="32">
        <f>100000+150000</f>
        <v>250000</v>
      </c>
      <c r="D27" s="22">
        <f>+Table42323[[#This Row],[Columna1]]+Table42323[[#This Row],[Presupuesto Modificado]]</f>
        <v>4615000</v>
      </c>
      <c r="E27" s="22"/>
      <c r="F27" s="20">
        <v>316541.53000000003</v>
      </c>
      <c r="G27" s="20">
        <v>330872.90999999997</v>
      </c>
      <c r="H27" s="20">
        <v>686847.78</v>
      </c>
      <c r="I27" s="20">
        <v>334370.52</v>
      </c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1668632.74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2462000</v>
      </c>
      <c r="C29" s="32">
        <f>50000-100000+15000+100000</f>
        <v>65000</v>
      </c>
      <c r="D29" s="22">
        <f>+Table42323[[#This Row],[Columna1]]+Table42323[[#This Row],[Presupuesto Modificado]]</f>
        <v>2527000</v>
      </c>
      <c r="E29" s="22"/>
      <c r="F29" s="20">
        <v>6839.2</v>
      </c>
      <c r="G29" s="20">
        <v>840068.5</v>
      </c>
      <c r="H29" s="20">
        <v>312195.68</v>
      </c>
      <c r="I29" s="20">
        <v>7681.24</v>
      </c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1166784.6199999999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9051400</v>
      </c>
      <c r="C45" s="31">
        <f t="shared" si="5"/>
        <v>0</v>
      </c>
      <c r="D45" s="21">
        <f t="shared" si="5"/>
        <v>9051400</v>
      </c>
      <c r="E45" s="21">
        <f t="shared" si="5"/>
        <v>0</v>
      </c>
      <c r="F45" s="21">
        <f t="shared" si="5"/>
        <v>53389.83</v>
      </c>
      <c r="G45" s="21">
        <f t="shared" si="5"/>
        <v>32535.119999999999</v>
      </c>
      <c r="H45" s="21">
        <f t="shared" si="5"/>
        <v>320042.37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405967.32</v>
      </c>
    </row>
    <row r="46" spans="1:18" ht="30.75" customHeight="1">
      <c r="A46" s="16" t="s">
        <v>27</v>
      </c>
      <c r="B46" s="22">
        <v>4131400</v>
      </c>
      <c r="C46" s="32">
        <f>-325000+50000+210000</f>
        <v>-65000</v>
      </c>
      <c r="D46" s="22">
        <f>+Table42323[[#This Row],[Columna1]]+Table42323[[#This Row],[Presupuesto Modificado]]</f>
        <v>4066400</v>
      </c>
      <c r="E46" s="22"/>
      <c r="F46" s="20"/>
      <c r="G46" s="20">
        <v>32535.119999999999</v>
      </c>
      <c r="H46" s="20">
        <v>205000</v>
      </c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237535.12</v>
      </c>
    </row>
    <row r="47" spans="1:18" ht="30.75" customHeight="1">
      <c r="A47" s="16" t="s">
        <v>28</v>
      </c>
      <c r="B47" s="22">
        <v>250000</v>
      </c>
      <c r="C47" s="32"/>
      <c r="D47" s="22">
        <f>+Table42323[[#This Row],[Columna1]]+Table42323[[#This Row],[Presupuesto Modificado]]</f>
        <v>250000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3520000</v>
      </c>
      <c r="C49" s="32">
        <v>-50000</v>
      </c>
      <c r="D49" s="22">
        <f>+Table42323[[#This Row],[Columna1]]+Table42323[[#This Row],[Presupuesto Modificado]]</f>
        <v>3470000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650000</v>
      </c>
      <c r="C50" s="32">
        <f>115000+50000</f>
        <v>165000</v>
      </c>
      <c r="D50" s="22">
        <f>+Table42323[[#This Row],[Columna1]]+Table42323[[#This Row],[Presupuesto Modificado]]</f>
        <v>815000</v>
      </c>
      <c r="E50" s="22"/>
      <c r="F50" s="20">
        <v>53389.83</v>
      </c>
      <c r="G50" s="20"/>
      <c r="H50" s="20">
        <v>115042.37</v>
      </c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168432.2</v>
      </c>
    </row>
    <row r="51" spans="1:18" ht="30.75" customHeight="1">
      <c r="A51" s="16" t="s">
        <v>49</v>
      </c>
      <c r="B51" s="22">
        <v>300000</v>
      </c>
      <c r="C51" s="32">
        <v>-50000</v>
      </c>
      <c r="D51" s="22">
        <f>+Table42323[[#This Row],[Columna1]]+Table42323[[#This Row],[Presupuesto Modificado]]</f>
        <v>250000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200000</v>
      </c>
      <c r="C53" s="32"/>
      <c r="D53" s="22">
        <f>+Table42323[[#This Row],[Columna1]]+Table42323[[#This Row],[Presupuesto Modificado]]</f>
        <v>200000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19500000</v>
      </c>
      <c r="C55" s="31">
        <f t="shared" si="6"/>
        <v>-1375000</v>
      </c>
      <c r="D55" s="21">
        <f t="shared" si="6"/>
        <v>18125000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19500000</v>
      </c>
      <c r="C56" s="32">
        <v>-1375000</v>
      </c>
      <c r="D56" s="22">
        <f>+Table42323[[#This Row],[Columna1]]+Table42323[[#This Row],[Presupuesto Modificado]]</f>
        <v>18125000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199603100</v>
      </c>
      <c r="C76" s="33">
        <f>+C55+C45+C30+C20+C10+C4</f>
        <v>0</v>
      </c>
      <c r="D76" s="24">
        <f>+D55+D45+D30+D20+D10+D4</f>
        <v>199603100</v>
      </c>
      <c r="E76" s="24">
        <f>+E55+E45+E30+E20+E10+E4</f>
        <v>0</v>
      </c>
      <c r="F76" s="24">
        <f>+F67+F63+F60+F54+F45++F37+F30+F20++F10+F4</f>
        <v>11487259.120000001</v>
      </c>
      <c r="G76" s="24">
        <f t="shared" ref="G76:N76" si="19">+G67+G63+G60+G55+G45+G37+G30+G20+G10+G4</f>
        <v>11562772.98</v>
      </c>
      <c r="H76" s="24">
        <f t="shared" si="19"/>
        <v>14780688.560000001</v>
      </c>
      <c r="I76" s="24">
        <f t="shared" si="19"/>
        <v>10519610.279999999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48350330.939999998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2026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Flores - CORPHOTELS</cp:lastModifiedBy>
  <cp:lastPrinted>2026-05-07T17:36:32Z</cp:lastPrinted>
  <dcterms:created xsi:type="dcterms:W3CDTF">2018-04-17T18:57:16Z</dcterms:created>
  <dcterms:modified xsi:type="dcterms:W3CDTF">2026-05-07T17:36:34Z</dcterms:modified>
</cp:coreProperties>
</file>