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corphotelsdr-my.sharepoint.com/personal/emelyn_perez_corphotels_gob_do/Documents/Escritorio/Febrero 2026/"/>
    </mc:Choice>
  </mc:AlternateContent>
  <xr:revisionPtr revIDLastSave="0" documentId="8_{114E13DD-961B-44EE-9490-586F20112CB7}" xr6:coauthVersionLast="47" xr6:coauthVersionMax="47" xr10:uidLastSave="{00000000-0000-0000-0000-000000000000}"/>
  <bookViews>
    <workbookView xWindow="-120" yWindow="-120" windowWidth="20730" windowHeight="11040" tabRatio="904" xr2:uid="{00000000-000D-0000-FFFF-FFFF00000000}"/>
  </bookViews>
  <sheets>
    <sheet name="Ejecución Presupuestaria 2025" sheetId="11" r:id="rId1"/>
  </sheets>
  <externalReferences>
    <externalReference r:id="rId2"/>
  </externalReferences>
  <definedNames>
    <definedName name="_xlnm.Print_Titles" localSheetId="0">'Ejecución Presupuestaria 2025'!$1:$2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1" l="1"/>
  <c r="P20" i="11"/>
  <c r="P10" i="11"/>
  <c r="O45" i="11"/>
  <c r="C55" i="11"/>
  <c r="D56" i="11"/>
  <c r="D55" i="11" s="1"/>
  <c r="E4" i="11"/>
  <c r="E10" i="11"/>
  <c r="E20" i="11"/>
  <c r="E30" i="11"/>
  <c r="E45" i="11"/>
  <c r="E55" i="11"/>
  <c r="E76" i="11" s="1"/>
  <c r="E60" i="11"/>
  <c r="E63" i="11"/>
  <c r="E67" i="11"/>
  <c r="E68" i="11"/>
  <c r="E71" i="11"/>
  <c r="E74" i="11"/>
  <c r="R77" i="11"/>
  <c r="R75" i="11"/>
  <c r="R74" i="11" s="1"/>
  <c r="Q74" i="11"/>
  <c r="P74" i="11"/>
  <c r="O74" i="11"/>
  <c r="N74" i="11"/>
  <c r="M74" i="11"/>
  <c r="L74" i="11"/>
  <c r="K74" i="11"/>
  <c r="J74" i="11"/>
  <c r="I74" i="11"/>
  <c r="H74" i="11"/>
  <c r="G74" i="11"/>
  <c r="F74" i="11"/>
  <c r="C74" i="11"/>
  <c r="B74" i="11"/>
  <c r="R73" i="11"/>
  <c r="R72" i="11"/>
  <c r="Q71" i="11"/>
  <c r="P71" i="11"/>
  <c r="O71" i="11"/>
  <c r="N71" i="11"/>
  <c r="N67" i="11" s="1"/>
  <c r="M71" i="11"/>
  <c r="L71" i="11"/>
  <c r="K71" i="11"/>
  <c r="J71" i="11"/>
  <c r="J67" i="11" s="1"/>
  <c r="I71" i="11"/>
  <c r="H71" i="11"/>
  <c r="G71" i="11"/>
  <c r="F71" i="11"/>
  <c r="F67" i="11" s="1"/>
  <c r="C71" i="11"/>
  <c r="B71" i="11"/>
  <c r="R70" i="11"/>
  <c r="R69" i="11"/>
  <c r="Q68" i="11"/>
  <c r="Q67" i="11" s="1"/>
  <c r="P68" i="11"/>
  <c r="O68" i="11"/>
  <c r="N68" i="11"/>
  <c r="M68" i="11"/>
  <c r="M67" i="11" s="1"/>
  <c r="L68" i="11"/>
  <c r="K68" i="11"/>
  <c r="J68" i="11"/>
  <c r="I68" i="11"/>
  <c r="I67" i="11" s="1"/>
  <c r="H68" i="11"/>
  <c r="F68" i="11"/>
  <c r="C68" i="11"/>
  <c r="B68" i="11"/>
  <c r="P67" i="11"/>
  <c r="O67" i="11"/>
  <c r="L67" i="11"/>
  <c r="K67" i="11"/>
  <c r="H67" i="11"/>
  <c r="G67" i="11"/>
  <c r="C67" i="11"/>
  <c r="B67" i="11"/>
  <c r="R66" i="11"/>
  <c r="R65" i="11"/>
  <c r="R64" i="11"/>
  <c r="Q63" i="11"/>
  <c r="P63" i="11"/>
  <c r="O63" i="11"/>
  <c r="N63" i="11"/>
  <c r="M63" i="11"/>
  <c r="L63" i="11"/>
  <c r="K63" i="11"/>
  <c r="J63" i="11"/>
  <c r="I63" i="11"/>
  <c r="H63" i="11"/>
  <c r="G63" i="11"/>
  <c r="F63" i="11"/>
  <c r="C63" i="11"/>
  <c r="B63" i="11"/>
  <c r="R62" i="11"/>
  <c r="R60" i="11" s="1"/>
  <c r="R61" i="11"/>
  <c r="Q60" i="11"/>
  <c r="P60" i="11"/>
  <c r="O60" i="11"/>
  <c r="N60" i="11"/>
  <c r="M60" i="11"/>
  <c r="L60" i="11"/>
  <c r="K60" i="11"/>
  <c r="J60" i="11"/>
  <c r="I60" i="11"/>
  <c r="H60" i="11"/>
  <c r="G60" i="11"/>
  <c r="F60" i="11"/>
  <c r="C60" i="11"/>
  <c r="B60" i="11"/>
  <c r="R59" i="11"/>
  <c r="R58" i="11"/>
  <c r="R57" i="11"/>
  <c r="R56" i="11"/>
  <c r="Q55" i="11"/>
  <c r="P55" i="11"/>
  <c r="O55" i="11"/>
  <c r="N55" i="11"/>
  <c r="M55" i="11"/>
  <c r="L55" i="11"/>
  <c r="K55" i="11"/>
  <c r="J55" i="11"/>
  <c r="I55" i="11"/>
  <c r="H55" i="11"/>
  <c r="G55" i="11"/>
  <c r="F55" i="11"/>
  <c r="B55" i="11"/>
  <c r="R54" i="11"/>
  <c r="D54" i="11"/>
  <c r="R53" i="11"/>
  <c r="D53" i="11"/>
  <c r="R52" i="11"/>
  <c r="D52" i="11"/>
  <c r="R51" i="11"/>
  <c r="D51" i="11"/>
  <c r="R50" i="11"/>
  <c r="D50" i="11"/>
  <c r="R49" i="11"/>
  <c r="D49" i="11"/>
  <c r="R48" i="11"/>
  <c r="D48" i="11"/>
  <c r="R47" i="11"/>
  <c r="D47" i="11"/>
  <c r="R46" i="11"/>
  <c r="D46" i="11"/>
  <c r="Q45" i="11"/>
  <c r="P45" i="11"/>
  <c r="N45" i="11"/>
  <c r="M45" i="11"/>
  <c r="L45" i="11"/>
  <c r="K45" i="11"/>
  <c r="J45" i="11"/>
  <c r="I45" i="11"/>
  <c r="H45" i="11"/>
  <c r="G45" i="11"/>
  <c r="F45" i="11"/>
  <c r="C45" i="11"/>
  <c r="B45" i="11"/>
  <c r="R44" i="11"/>
  <c r="R43" i="11"/>
  <c r="R42" i="11"/>
  <c r="R41" i="11"/>
  <c r="R40" i="11"/>
  <c r="R39" i="11"/>
  <c r="R38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C37" i="11"/>
  <c r="F31" i="11"/>
  <c r="F30" i="11" s="1"/>
  <c r="D31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D30" i="11"/>
  <c r="C30" i="11"/>
  <c r="B30" i="11"/>
  <c r="R29" i="11"/>
  <c r="D29" i="11"/>
  <c r="R28" i="11"/>
  <c r="D28" i="11"/>
  <c r="R27" i="11"/>
  <c r="D27" i="11"/>
  <c r="R26" i="11"/>
  <c r="D26" i="11"/>
  <c r="R25" i="11"/>
  <c r="D25" i="11"/>
  <c r="R24" i="11"/>
  <c r="D24" i="11"/>
  <c r="R23" i="11"/>
  <c r="D23" i="11"/>
  <c r="R22" i="11"/>
  <c r="D22" i="11"/>
  <c r="R21" i="11"/>
  <c r="D21" i="11"/>
  <c r="Q20" i="11"/>
  <c r="O20" i="11"/>
  <c r="N20" i="11"/>
  <c r="M20" i="11"/>
  <c r="L20" i="11"/>
  <c r="K20" i="11"/>
  <c r="J20" i="11"/>
  <c r="I20" i="11"/>
  <c r="H20" i="11"/>
  <c r="G20" i="11"/>
  <c r="F20" i="11"/>
  <c r="C20" i="11"/>
  <c r="B20" i="11"/>
  <c r="R19" i="11"/>
  <c r="D19" i="11"/>
  <c r="R18" i="11"/>
  <c r="D18" i="11"/>
  <c r="R17" i="11"/>
  <c r="D17" i="11"/>
  <c r="R16" i="11"/>
  <c r="D16" i="11"/>
  <c r="R15" i="11"/>
  <c r="D15" i="11"/>
  <c r="R14" i="11"/>
  <c r="D14" i="11"/>
  <c r="R13" i="11"/>
  <c r="D13" i="11"/>
  <c r="R12" i="11"/>
  <c r="D12" i="11"/>
  <c r="R11" i="11"/>
  <c r="D11" i="11"/>
  <c r="Q10" i="11"/>
  <c r="O10" i="11"/>
  <c r="N10" i="11"/>
  <c r="M10" i="11"/>
  <c r="L10" i="11"/>
  <c r="K10" i="11"/>
  <c r="J10" i="11"/>
  <c r="I10" i="11"/>
  <c r="H10" i="11"/>
  <c r="G10" i="11"/>
  <c r="F10" i="11"/>
  <c r="C10" i="11"/>
  <c r="B10" i="11"/>
  <c r="R9" i="11"/>
  <c r="D9" i="11"/>
  <c r="R8" i="11"/>
  <c r="D8" i="11"/>
  <c r="R7" i="11"/>
  <c r="D7" i="11"/>
  <c r="R6" i="11"/>
  <c r="D6" i="11"/>
  <c r="R5" i="11"/>
  <c r="D5" i="11"/>
  <c r="Q4" i="11"/>
  <c r="P4" i="11"/>
  <c r="O4" i="11"/>
  <c r="N4" i="11"/>
  <c r="M4" i="11"/>
  <c r="L4" i="11"/>
  <c r="K4" i="11"/>
  <c r="J4" i="11"/>
  <c r="I4" i="11"/>
  <c r="H4" i="11"/>
  <c r="G4" i="11"/>
  <c r="F4" i="11"/>
  <c r="C4" i="11"/>
  <c r="B4" i="11"/>
  <c r="Q76" i="11" l="1"/>
  <c r="P76" i="11"/>
  <c r="O76" i="11"/>
  <c r="N76" i="11"/>
  <c r="M76" i="11"/>
  <c r="L76" i="11"/>
  <c r="K76" i="11"/>
  <c r="J76" i="11"/>
  <c r="I76" i="11"/>
  <c r="H76" i="11"/>
  <c r="G76" i="11"/>
  <c r="F76" i="11"/>
  <c r="R63" i="11"/>
  <c r="R37" i="11"/>
  <c r="R68" i="11"/>
  <c r="R67" i="11" s="1"/>
  <c r="R71" i="11"/>
  <c r="C76" i="11"/>
  <c r="R55" i="11"/>
  <c r="D45" i="11"/>
  <c r="R45" i="11"/>
  <c r="D20" i="11"/>
  <c r="R20" i="11"/>
  <c r="D10" i="11"/>
  <c r="R10" i="11"/>
  <c r="R4" i="11"/>
  <c r="D4" i="11"/>
  <c r="B76" i="11"/>
  <c r="R76" i="11" l="1"/>
  <c r="D76" i="1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<sst xmlns="http://schemas.openxmlformats.org/spreadsheetml/2006/main" count="101" uniqueCount="101">
  <si>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</si>
  <si>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</si>
  <si>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</si>
  <si>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</si>
  <si>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</si>
  <si>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</si>
  <si>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</si>
  <si>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</si>
  <si>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</si>
  <si>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</si>
  <si>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</si>
  <si>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</si>
  <si>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</si>
  <si>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</si>
  <si>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</si>
  <si>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</si>
  <si>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</si>
  <si>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</si>
  <si>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</si>
  <si>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</si>
  <si>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</si>
  <si>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</si>
  <si>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</si>
  <si>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</si>
  <si>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</si>
  <si>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</si>
  <si>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</si>
  <si>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</si>
  <si>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</si>
  <si>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</si>
  <si>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</si>
  <si>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</si>
  <si>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</si>
  <si>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</si>
  <si>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</si>
  <si>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</si>
  <si>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</si>
  <si>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</si>
  <si>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</si>
  <si>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</si>
  <si>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</si>
  <si>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</si>
  <si>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</si>
  <si>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</si>
  <si>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</si>
  <si>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</si>
  <si>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</si>
  <si>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</si>
  <si>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</si>
  <si>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</si>
  <si>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</si>
  <si>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</si>
  <si>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</si>
  <si>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</si>
  <si>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</si>
  <si>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</si>
  <si>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</si>
  <si>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</si>
  <si>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</si>
  <si>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</si>
  <si>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</si>
  <si>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</si>
  <si>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</si>
  <si>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</si>
  <si>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</si>
  <si>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</si>
  <si>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</si>
  <si>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</si>
  <si>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</si>
  <si>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</si>
  <si>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</si>
  <si>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</si>
  <si>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</si>
  <si>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</si>
  <si>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</si>
  <si>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</si>
  <si>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</si>
  <si>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</si>
  <si>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</si>
  <si>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</si>
  <si>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</si>
  <si>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</si>
  <si>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</si>
  <si>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</si>
  <si>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</si>
  <si>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Elaborado por </t>
  </si>
  <si>
    <t>DETALLE</t>
  </si>
  <si>
    <t>Total general</t>
  </si>
  <si>
    <t>Enc.Presupuesto</t>
  </si>
  <si>
    <t>Gastos Devengados</t>
  </si>
  <si>
    <r>
      <rPr>
        <b/>
        <sz val="12"/>
        <color theme="1"/>
        <rFont val="Futura PT Book"/>
        <family val="2"/>
      </rPr>
      <t>Presupuesto aprobado:</t>
    </r>
    <r>
      <rPr>
        <sz val="12"/>
        <color theme="1"/>
        <rFont val="Futura PT Book"/>
        <family val="2"/>
      </rPr>
      <t xml:space="preserve"> Se refiere al presupuesto aprobado en la Ley de Presupuesto General del Estado.</t>
    </r>
  </si>
  <si>
    <r>
      <rPr>
        <b/>
        <sz val="12"/>
        <color theme="1"/>
        <rFont val="Futura PT Book"/>
        <family val="2"/>
      </rPr>
      <t>Total devengado:</t>
    </r>
    <r>
      <rPr>
        <sz val="12"/>
        <color theme="1"/>
        <rFont val="Futura PT Book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</si>
  <si>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Ejecutado</t>
  </si>
  <si>
    <t>Total Presupuesto Aprobado</t>
  </si>
  <si>
    <t>Mary O. Flores Pujols</t>
  </si>
  <si>
    <r>
      <rPr>
        <b/>
        <sz val="12"/>
        <color theme="1"/>
        <rFont val="Futura PT Book"/>
        <family val="2"/>
      </rPr>
      <t>Presupuesto modificado</t>
    </r>
    <r>
      <rPr>
        <sz val="12"/>
        <color theme="1"/>
        <rFont val="Futura PT Book"/>
        <family val="2"/>
      </rPr>
      <t xml:space="preserve">:  Se refiere al presupuesto aprobado en caso de que el Congreso Nacional apruebe un presupuesto complementario. </t>
    </r>
  </si>
  <si>
    <t>Presupuesto</t>
  </si>
  <si>
    <t>Modificado</t>
  </si>
  <si>
    <r>
      <rPr>
        <b/>
        <sz val="12"/>
        <color theme="1"/>
        <rFont val="Futura PT Book"/>
        <family val="2"/>
      </rPr>
      <t>Fuente</t>
    </r>
    <r>
      <rPr>
        <sz val="12"/>
        <color theme="1"/>
        <rFont val="Futura PT Book"/>
        <family val="2"/>
      </rPr>
      <t>: Reporte del SIGEF</t>
    </r>
  </si>
  <si>
    <t>Modificación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</si>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</sst>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Futura PT Book"/>
      <family val="2"/>
    </font>
    <font>
      <b/>
      <sz val="12"/>
      <color theme="1"/>
      <name val="Futura PT Book"/>
      <family val="2"/>
    </font>
    <font>
      <sz val="12"/>
      <color theme="1"/>
      <name val="Futura PT Book"/>
      <family val="2"/>
    </font>
    <font>
      <sz val="12"/>
      <name val="Futura PT Book"/>
      <family val="2"/>
    </font>
    <font>
      <sz val="10"/>
      <color rgb="FF000000"/>
      <name val="Times New Roman"/>
      <family val="1"/>
    </font>
    <font>
      <b/>
      <sz val="12"/>
      <name val="Futura PT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9" fontId="4" fillId="0" borderId="0" xfId="2" applyFont="1"/>
    <xf numFmtId="164" fontId="4" fillId="0" borderId="0" xfId="0" applyNumberFormat="1" applyFont="1"/>
    <xf numFmtId="0" fontId="4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4" fontId="3" fillId="0" borderId="0" xfId="3" applyNumberFormat="1" applyFont="1" applyBorder="1" applyAlignment="1">
      <alignment vertical="center" wrapText="1"/>
    </xf>
    <xf numFmtId="4" fontId="4" fillId="0" borderId="0" xfId="3" applyNumberFormat="1" applyFont="1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4" fontId="4" fillId="0" borderId="0" xfId="3" applyNumberFormat="1" applyFont="1" applyBorder="1" applyAlignment="1">
      <alignment vertical="center" wrapText="1"/>
    </xf>
    <xf numFmtId="4" fontId="5" fillId="0" borderId="0" xfId="3" applyNumberFormat="1" applyFont="1" applyBorder="1" applyAlignment="1">
      <alignment vertical="center"/>
    </xf>
    <xf numFmtId="4" fontId="2" fillId="3" borderId="0" xfId="3" applyNumberFormat="1" applyFont="1" applyFill="1" applyBorder="1" applyAlignment="1">
      <alignment vertical="center"/>
    </xf>
    <xf numFmtId="4" fontId="4" fillId="0" borderId="0" xfId="0" applyNumberFormat="1" applyFont="1"/>
    <xf numFmtId="4" fontId="3" fillId="4" borderId="0" xfId="3" applyNumberFormat="1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7" fillId="3" borderId="0" xfId="0" applyFont="1" applyFill="1" applyAlignment="1">
      <alignment horizontal="center" vertical="center" wrapText="1"/>
    </xf>
    <xf numFmtId="4" fontId="7" fillId="0" borderId="0" xfId="3" applyNumberFormat="1" applyFont="1" applyBorder="1" applyAlignment="1">
      <alignment vertical="center" wrapText="1"/>
    </xf>
    <xf numFmtId="4" fontId="7" fillId="0" borderId="0" xfId="3" applyNumberFormat="1" applyFont="1" applyBorder="1" applyAlignment="1">
      <alignment vertical="center"/>
    </xf>
    <xf numFmtId="4" fontId="5" fillId="0" borderId="0" xfId="3" applyNumberFormat="1" applyFont="1" applyBorder="1" applyAlignment="1">
      <alignment vertical="center" wrapText="1"/>
    </xf>
    <xf numFmtId="4" fontId="7" fillId="3" borderId="0" xfId="3" applyNumberFormat="1" applyFont="1" applyFill="1" applyBorder="1" applyAlignment="1">
      <alignment vertical="center"/>
    </xf>
    <xf numFmtId="0" fontId="5" fillId="0" borderId="0" xfId="0" applyFont="1"/>
    <xf numFmtId="0" fontId="7" fillId="0" borderId="0" xfId="0" applyFont="1"/>
    <xf numFmtId="0" fontId="2" fillId="2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7">
    <cellStyle name="Millares" xfId="1" builtinId="3"/>
    <cellStyle name="Millares 2" xfId="5" xr:uid="{5E14BA12-B612-49BB-86FC-B64A0B3A65C5}"/>
    <cellStyle name="Millares 3" xfId="6" xr:uid="{78A79EB3-CFC6-4042-AEB7-08F1BCE6702F}"/>
    <cellStyle name="Moneda" xfId="3" builtinId="4"/>
    <cellStyle name="Normal" xfId="0" builtinId="0"/>
    <cellStyle name="Normal 2" xfId="4" xr:uid="{9105A9C4-333F-41B8-A0A4-363E41E35A66}"/>
    <cellStyle name="Porcentaje" xfId="2" builtinId="5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1" defaultTableStyle="TableStyleMedium2" defaultPivotStyle="PivotStyleLight16">
    <tableStyle name="Table Style 1" pivot="0" count="4" xr9:uid="{7FC76D66-F983-487F-9DC8-3A02719C2BBE}">
      <tableStyleElement type="headerRow" dxfId="41"/>
      <tableStyleElement type="totalRow" dxfId="40"/>
      <tableStyleElement type="firstRowStripe" dxfId="39"/>
      <tableStyleElement type="secondRowStripe" dxfId="38"/>
    </tableStyle>
  </tableStyles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Users/Mary.flores/Desktop/PRESUPUESTO%202023/EJECUCION%20PRESP%20Enero%202023/EJECUCION%20PRESUPUESTARIA%20Prom.xls" TargetMode="External"/><Relationship Id="rId2" Type="http://schemas.openxmlformats.org/officeDocument/2006/relationships/externalLinkPath" Target="file:///C:\Users\Mary.flores\Desktop\PRESUPUESTO%202023\EJECUCION%20PRESP%20Enero%202023\EJECUCION%20PRESUPUESTARIA%20Prom.xls" TargetMode="External"/><Relationship Id="rId1" Type="http://schemas.openxmlformats.org/officeDocument/2006/relationships/externalLinkPath" Target="/Users/Mary.flores/Desktop/PRESUPUESTO%202023/EJECUCION%20PRESP%20Enero%202023/EJECUCION%20PRESUPUESTARIA%20Pro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aja y banco Nov"/>
      <sheetName val="Caja y banco Dic"/>
      <sheetName val="Gasto"/>
      <sheetName val="Ingresos"/>
      <sheetName val="Programa 11 ACT Total"/>
      <sheetName val="Programa 11 Act I "/>
      <sheetName val="Programa 11 Act II"/>
      <sheetName val="Hoja de Trabajo"/>
      <sheetName val="NO"/>
      <sheetName val="Programa 98"/>
      <sheetName val="Resumen"/>
      <sheetName val="Deter Ingreso-Serv.  Pagados"/>
      <sheetName val="Programa 11 Act 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G7">
            <v>4173083.74</v>
          </cell>
        </row>
        <row r="147">
          <cell r="G147">
            <v>0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ADCCFB-9B90-45E5-A961-40FC9619FF75}" name="Table42323" displayName="Table42323" ref="A2:R76" headerRowCount="0" totalsRowShown="0" headerRowDxfId="37" dataDxfId="36">
  <tableColumns count="18">
    <tableColumn id="1" xr3:uid="{2204C86E-C27A-4B3F-9B38-48E3231DBE36}" name="DETALLE" headerRowDxfId="35" dataDxfId="34"/>
    <tableColumn id="17" xr3:uid="{020FE100-BEF8-4874-90A8-DB5B54921E6E}" name="Columna1" headerRowDxfId="33" dataDxfId="32"/>
    <tableColumn id="3" xr3:uid="{52E2B529-214A-4036-B409-C96D7D5FB0AC}" name="Presupuesto Modificado" headerRowDxfId="31" dataDxfId="30"/>
    <tableColumn id="2" xr3:uid="{634F4F51-5986-4742-9542-C4B2E29A6D1F}" name="Columna2" headerRowDxfId="29" dataDxfId="28"/>
    <tableColumn id="18" xr3:uid="{FAF622AC-9E05-42F3-8B8E-D2ED15F253D7}" name="Columna3" headerRowDxfId="27" dataDxfId="26"/>
    <tableColumn id="4" xr3:uid="{31E26A5A-E7CB-45C0-9B9C-13D424EC7314}" name="Gasto devengado" headerRowDxfId="25" dataDxfId="24"/>
    <tableColumn id="5" xr3:uid="{E1C62D11-4495-4CC2-A696-F4A92C2CC771}" name="Column1" headerRowDxfId="23" dataDxfId="22"/>
    <tableColumn id="6" xr3:uid="{B42E2C6C-868E-4ADD-BF2C-88EB5DAB7298}" name="Column2" headerRowDxfId="21" dataDxfId="20"/>
    <tableColumn id="7" xr3:uid="{A56A1417-516C-4853-BBC9-8717961C03D0}" name="Column3" headerRowDxfId="19" dataDxfId="18"/>
    <tableColumn id="8" xr3:uid="{35103967-6A75-4108-9107-C584C8621385}" name="Column4" headerRowDxfId="17" dataDxfId="16"/>
    <tableColumn id="9" xr3:uid="{C93930D1-5469-4347-9341-FE61678877C4}" name="Column5" headerRowDxfId="15" dataDxfId="14"/>
    <tableColumn id="10" xr3:uid="{1F607FC3-6129-431B-AD97-871DE672DCFC}" name="Column6" headerRowDxfId="13" dataDxfId="12"/>
    <tableColumn id="11" xr3:uid="{AB3881B3-865F-4371-9C33-64E5A61F133E}" name="Column7" headerRowDxfId="11" dataDxfId="10"/>
    <tableColumn id="12" xr3:uid="{607D89ED-801C-4115-99B4-F8987B4EE8DD}" name="Column8" headerRowDxfId="9" dataDxfId="8"/>
    <tableColumn id="13" xr3:uid="{2F99B94E-FEA3-4FFB-A380-8DEF82432FB0}" name="Column9" headerRowDxfId="7" dataDxfId="6"/>
    <tableColumn id="14" xr3:uid="{FDDC15AA-F622-41F1-B391-A28DD9598C76}" name="Column10" headerRowDxfId="5" dataDxfId="4"/>
    <tableColumn id="15" xr3:uid="{17DFD8BE-FA27-4C8A-9ED9-CAC83A0ADC01}" name="Column11" headerRowDxfId="3" dataDxfId="2"/>
    <tableColumn id="16" xr3:uid="{710AAB25-FAAD-4FF8-92A4-1C97CDBD7959}" name="Column12" headerRowDxfId="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AFD30-358D-4CFD-8D20-6214071DD71D}">
  <dimension ref="A1:AD111"/>
  <sheetViews>
    <sheetView showGridLines="0" tabSelected="1" view="pageLayout" zoomScale="81" zoomScaleNormal="70" zoomScaleSheetLayoutView="40" zoomScalePageLayoutView="81" workbookViewId="0">
      <selection activeCell="H82" sqref="H82"/>
    </sheetView>
  </sheetViews>
  <sheetFormatPr baseColWidth="10" defaultColWidth="9.140625" defaultRowHeight="15"/>
  <cols>
    <col min="1" max="1" width="64.7109375" style="4" customWidth="1"/>
    <col min="2" max="2" width="21.5703125" style="12" customWidth="1"/>
    <col min="3" max="3" width="16.140625" style="34" customWidth="1"/>
    <col min="4" max="4" width="24.85546875" style="4" customWidth="1"/>
    <col min="5" max="5" width="18.42578125" style="12" customWidth="1"/>
    <col min="6" max="7" width="18.28515625" style="4" customWidth="1"/>
    <col min="8" max="17" width="17.42578125" style="4" customWidth="1"/>
    <col min="18" max="18" width="20.5703125" style="4" customWidth="1"/>
    <col min="19" max="19" width="96.7109375" style="4" bestFit="1" customWidth="1"/>
    <col min="20" max="20" width="9.140625" style="4"/>
    <col min="21" max="22" width="6.5703125" style="4" bestFit="1" customWidth="1"/>
    <col min="23" max="24" width="6.140625" style="4" bestFit="1" customWidth="1"/>
    <col min="25" max="26" width="6.5703125" style="4" bestFit="1" customWidth="1"/>
    <col min="27" max="28" width="6" style="4" bestFit="1" customWidth="1"/>
    <col min="29" max="30" width="7" style="4" bestFit="1" customWidth="1"/>
    <col min="31" max="16384" width="9.140625" style="4"/>
  </cols>
  <sheetData>
    <row r="1" spans="1:30" ht="45" customHeight="1">
      <c r="A1" s="14" t="s">
        <v>86</v>
      </c>
      <c r="B1" s="1" t="s">
        <v>93</v>
      </c>
      <c r="C1" s="1" t="s">
        <v>99</v>
      </c>
      <c r="D1" s="1" t="s">
        <v>96</v>
      </c>
      <c r="E1" s="1" t="s">
        <v>100</v>
      </c>
      <c r="F1" s="36" t="s">
        <v>89</v>
      </c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"/>
    </row>
    <row r="2" spans="1:30" ht="21" customHeight="1">
      <c r="A2" s="14"/>
      <c r="B2" s="1"/>
      <c r="C2" s="29"/>
      <c r="D2" s="1" t="s">
        <v>97</v>
      </c>
      <c r="E2" s="1"/>
      <c r="F2" s="14" t="s">
        <v>73</v>
      </c>
      <c r="G2" s="14" t="s">
        <v>74</v>
      </c>
      <c r="H2" s="14" t="s">
        <v>75</v>
      </c>
      <c r="I2" s="14" t="s">
        <v>76</v>
      </c>
      <c r="J2" s="14" t="s">
        <v>77</v>
      </c>
      <c r="K2" s="14" t="s">
        <v>78</v>
      </c>
      <c r="L2" s="14" t="s">
        <v>79</v>
      </c>
      <c r="M2" s="14" t="s">
        <v>80</v>
      </c>
      <c r="N2" s="14" t="s">
        <v>81</v>
      </c>
      <c r="O2" s="14" t="s">
        <v>82</v>
      </c>
      <c r="P2" s="14" t="s">
        <v>83</v>
      </c>
      <c r="Q2" s="14" t="s">
        <v>84</v>
      </c>
      <c r="R2" s="14" t="s">
        <v>92</v>
      </c>
      <c r="AC2" s="5"/>
      <c r="AD2" s="5"/>
    </row>
    <row r="3" spans="1:30" ht="30.75" customHeight="1">
      <c r="A3" s="17" t="s">
        <v>0</v>
      </c>
      <c r="B3" s="19"/>
      <c r="C3" s="30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30.75" customHeight="1">
      <c r="A4" s="15" t="s">
        <v>1</v>
      </c>
      <c r="B4" s="21">
        <f>SUM(B5:B9)</f>
        <v>104345000</v>
      </c>
      <c r="C4" s="31">
        <f t="shared" ref="C4:R4" si="0">SUM(C5:C9)</f>
        <v>0</v>
      </c>
      <c r="D4" s="21">
        <f t="shared" si="0"/>
        <v>104345000</v>
      </c>
      <c r="E4" s="21">
        <f>SUM(E5:E9)</f>
        <v>0</v>
      </c>
      <c r="F4" s="21">
        <f t="shared" si="0"/>
        <v>6925448.79</v>
      </c>
      <c r="G4" s="21">
        <f t="shared" si="0"/>
        <v>5828445.29</v>
      </c>
      <c r="H4" s="21">
        <f t="shared" si="0"/>
        <v>0</v>
      </c>
      <c r="I4" s="21">
        <f t="shared" si="0"/>
        <v>0</v>
      </c>
      <c r="J4" s="21">
        <f t="shared" si="0"/>
        <v>0</v>
      </c>
      <c r="K4" s="21">
        <f t="shared" si="0"/>
        <v>0</v>
      </c>
      <c r="L4" s="21">
        <f t="shared" si="0"/>
        <v>0</v>
      </c>
      <c r="M4" s="21">
        <f t="shared" si="0"/>
        <v>0</v>
      </c>
      <c r="N4" s="21">
        <f t="shared" si="0"/>
        <v>0</v>
      </c>
      <c r="O4" s="21">
        <f t="shared" si="0"/>
        <v>0</v>
      </c>
      <c r="P4" s="21">
        <f t="shared" si="0"/>
        <v>0</v>
      </c>
      <c r="Q4" s="21">
        <f t="shared" si="0"/>
        <v>0</v>
      </c>
      <c r="R4" s="21">
        <f t="shared" si="0"/>
        <v>12753894.080000002</v>
      </c>
      <c r="U4" s="7"/>
    </row>
    <row r="5" spans="1:30" ht="30.75" customHeight="1">
      <c r="A5" s="16" t="s">
        <v>2</v>
      </c>
      <c r="B5" s="22">
        <v>62615000</v>
      </c>
      <c r="C5" s="32"/>
      <c r="D5" s="22">
        <f>+Table42323[[#This Row],[Columna1]]+Table42323[[#This Row],[Presupuesto Modificado]]</f>
        <v>62615000</v>
      </c>
      <c r="E5" s="22"/>
      <c r="F5" s="20">
        <v>5163529.9000000004</v>
      </c>
      <c r="G5" s="20">
        <v>4853695.29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1">
        <f>SUM(Table42323[[#This Row],[Gasto devengado]:[Column11]])</f>
        <v>10017225.190000001</v>
      </c>
    </row>
    <row r="6" spans="1:30" ht="30.75" customHeight="1">
      <c r="A6" s="16" t="s">
        <v>3</v>
      </c>
      <c r="B6" s="22">
        <v>25350000</v>
      </c>
      <c r="C6" s="32"/>
      <c r="D6" s="22">
        <f>+Table42323[[#This Row],[Columna1]]+Table42323[[#This Row],[Presupuesto Modificado]]</f>
        <v>25350000</v>
      </c>
      <c r="E6" s="22"/>
      <c r="F6" s="20">
        <v>974750</v>
      </c>
      <c r="G6" s="20">
        <v>974750</v>
      </c>
      <c r="H6" s="20"/>
      <c r="I6" s="20"/>
      <c r="J6" s="20"/>
      <c r="K6" s="20"/>
      <c r="L6" s="20"/>
      <c r="M6" s="20"/>
      <c r="N6" s="20"/>
      <c r="O6" s="20"/>
      <c r="P6" s="20"/>
      <c r="Q6" s="20"/>
      <c r="R6" s="21">
        <f>SUM(Table42323[[#This Row],[Gasto devengado]:[Column11]])</f>
        <v>1949500</v>
      </c>
    </row>
    <row r="7" spans="1:30" ht="30.75" customHeight="1">
      <c r="A7" s="16" t="s">
        <v>33</v>
      </c>
      <c r="B7" s="22">
        <v>1500000</v>
      </c>
      <c r="C7" s="32"/>
      <c r="D7" s="22">
        <f>+Table42323[[#This Row],[Columna1]]+Table42323[[#This Row],[Presupuesto Modificado]]</f>
        <v>1500000</v>
      </c>
      <c r="E7" s="22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>
        <f>SUM(Table42323[[#This Row],[Gasto devengado]:[Column11]])</f>
        <v>0</v>
      </c>
    </row>
    <row r="8" spans="1:30" ht="30.75" customHeight="1">
      <c r="A8" s="16" t="s">
        <v>4</v>
      </c>
      <c r="B8" s="22">
        <v>4700000</v>
      </c>
      <c r="C8" s="32"/>
      <c r="D8" s="22">
        <f>+Table42323[[#This Row],[Columna1]]+Table42323[[#This Row],[Presupuesto Modificado]]</f>
        <v>4700000</v>
      </c>
      <c r="E8" s="22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>
        <f>SUM(Table42323[[#This Row],[Gasto devengado]:[Column11]])</f>
        <v>0</v>
      </c>
    </row>
    <row r="9" spans="1:30" ht="30.75" customHeight="1">
      <c r="A9" s="16" t="s">
        <v>5</v>
      </c>
      <c r="B9" s="22">
        <v>10180000</v>
      </c>
      <c r="C9" s="32"/>
      <c r="D9" s="22">
        <f>+Table42323[[#This Row],[Columna1]]+Table42323[[#This Row],[Presupuesto Modificado]]</f>
        <v>10180000</v>
      </c>
      <c r="E9" s="22"/>
      <c r="F9" s="20">
        <v>787168.89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1">
        <f>SUM(Table42323[[#This Row],[Gasto devengado]:[Column11]])</f>
        <v>787168.89</v>
      </c>
    </row>
    <row r="10" spans="1:30" ht="30.75" customHeight="1">
      <c r="A10" s="15" t="s">
        <v>6</v>
      </c>
      <c r="B10" s="21">
        <f t="shared" ref="B10:R10" si="1">SUM(B11:B19)</f>
        <v>52475700</v>
      </c>
      <c r="C10" s="31">
        <f t="shared" si="1"/>
        <v>0</v>
      </c>
      <c r="D10" s="21">
        <f t="shared" si="1"/>
        <v>52475700</v>
      </c>
      <c r="E10" s="21">
        <f t="shared" si="1"/>
        <v>0</v>
      </c>
      <c r="F10" s="21">
        <f t="shared" si="1"/>
        <v>3871815</v>
      </c>
      <c r="G10" s="21">
        <f>SUM(G11:G19)</f>
        <v>4098199.79</v>
      </c>
      <c r="H10" s="21">
        <f t="shared" si="1"/>
        <v>0</v>
      </c>
      <c r="I10" s="21">
        <f t="shared" si="1"/>
        <v>0</v>
      </c>
      <c r="J10" s="21">
        <f t="shared" si="1"/>
        <v>0</v>
      </c>
      <c r="K10" s="21">
        <f t="shared" si="1"/>
        <v>0</v>
      </c>
      <c r="L10" s="21">
        <f t="shared" si="1"/>
        <v>0</v>
      </c>
      <c r="M10" s="21">
        <f t="shared" si="1"/>
        <v>0</v>
      </c>
      <c r="N10" s="21">
        <f t="shared" si="1"/>
        <v>0</v>
      </c>
      <c r="O10" s="21">
        <f t="shared" si="1"/>
        <v>0</v>
      </c>
      <c r="P10" s="21">
        <f t="shared" si="1"/>
        <v>0</v>
      </c>
      <c r="Q10" s="21">
        <f t="shared" si="1"/>
        <v>0</v>
      </c>
      <c r="R10" s="21">
        <f t="shared" si="1"/>
        <v>7970014.7899999991</v>
      </c>
    </row>
    <row r="11" spans="1:30" ht="30.75" customHeight="1">
      <c r="A11" s="16" t="s">
        <v>7</v>
      </c>
      <c r="B11" s="22">
        <v>3423700</v>
      </c>
      <c r="C11" s="32"/>
      <c r="D11" s="22">
        <f>+Table42323[[#This Row],[Columna1]]+Table42323[[#This Row],[Presupuesto Modificado]]</f>
        <v>3423700</v>
      </c>
      <c r="E11" s="22"/>
      <c r="F11" s="20">
        <v>240989.42</v>
      </c>
      <c r="G11" s="20">
        <v>185478.7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1">
        <f>SUM(Table42323[[#This Row],[Gasto devengado]:[Column11]])</f>
        <v>426468.12</v>
      </c>
    </row>
    <row r="12" spans="1:30" ht="30.75" customHeight="1">
      <c r="A12" s="16" t="s">
        <v>8</v>
      </c>
      <c r="B12" s="22">
        <v>2220000</v>
      </c>
      <c r="C12" s="32"/>
      <c r="D12" s="22">
        <f>+Table42323[[#This Row],[Columna1]]+Table42323[[#This Row],[Presupuesto Modificado]]</f>
        <v>2220000</v>
      </c>
      <c r="E12" s="22"/>
      <c r="F12" s="20"/>
      <c r="G12" s="20">
        <v>1775.94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1">
        <f>SUM(Table42323[[#This Row],[Gasto devengado]:[Column11]])</f>
        <v>1775.94</v>
      </c>
    </row>
    <row r="13" spans="1:30" ht="30.75" customHeight="1">
      <c r="A13" s="16" t="s">
        <v>9</v>
      </c>
      <c r="B13" s="22">
        <v>2450000</v>
      </c>
      <c r="C13" s="32">
        <v>-100000</v>
      </c>
      <c r="D13" s="22">
        <f>+Table42323[[#This Row],[Columna1]]+Table42323[[#This Row],[Presupuesto Modificado]]</f>
        <v>2350000</v>
      </c>
      <c r="E13" s="22"/>
      <c r="F13" s="20">
        <v>753093.76</v>
      </c>
      <c r="G13" s="20">
        <v>48015.63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1">
        <f>SUM(Table42323[[#This Row],[Gasto devengado]:[Column11]])</f>
        <v>801109.39</v>
      </c>
    </row>
    <row r="14" spans="1:30" ht="30.75" customHeight="1">
      <c r="A14" s="16" t="s">
        <v>10</v>
      </c>
      <c r="B14" s="22">
        <v>247000</v>
      </c>
      <c r="C14" s="32">
        <v>100000</v>
      </c>
      <c r="D14" s="22">
        <f>+Table42323[[#This Row],[Columna1]]+Table42323[[#This Row],[Presupuesto Modificado]]</f>
        <v>347000</v>
      </c>
      <c r="E14" s="22"/>
      <c r="F14" s="20">
        <v>10000</v>
      </c>
      <c r="G14" s="20">
        <v>13759.41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1">
        <f>SUM(Table42323[[#This Row],[Gasto devengado]:[Column11]])</f>
        <v>23759.41</v>
      </c>
    </row>
    <row r="15" spans="1:30" ht="30.75" customHeight="1">
      <c r="A15" s="16" t="s">
        <v>11</v>
      </c>
      <c r="B15" s="22">
        <v>1430000</v>
      </c>
      <c r="C15" s="32">
        <v>1000000</v>
      </c>
      <c r="D15" s="22">
        <f>+Table42323[[#This Row],[Columna1]]+Table42323[[#This Row],[Presupuesto Modificado]]</f>
        <v>2430000</v>
      </c>
      <c r="E15" s="22"/>
      <c r="F15" s="20">
        <v>14088.75</v>
      </c>
      <c r="G15" s="20">
        <v>1072465.8999999999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1">
        <f>SUM(Table42323[[#This Row],[Gasto devengado]:[Column11]])</f>
        <v>1086554.6499999999</v>
      </c>
    </row>
    <row r="16" spans="1:30" ht="30.75" customHeight="1">
      <c r="A16" s="16" t="s">
        <v>12</v>
      </c>
      <c r="B16" s="22">
        <v>5050000</v>
      </c>
      <c r="C16" s="32">
        <v>-1000000</v>
      </c>
      <c r="D16" s="22">
        <f>+Table42323[[#This Row],[Columna1]]+Table42323[[#This Row],[Presupuesto Modificado]]</f>
        <v>4050000</v>
      </c>
      <c r="E16" s="22"/>
      <c r="F16" s="20">
        <v>81771.53</v>
      </c>
      <c r="G16" s="20">
        <v>219595.02</v>
      </c>
      <c r="H16" s="20"/>
      <c r="I16" s="20"/>
      <c r="J16" s="20"/>
      <c r="K16" s="20"/>
      <c r="L16" s="20"/>
      <c r="M16" s="20"/>
      <c r="N16" s="20"/>
      <c r="O16" s="20"/>
      <c r="P16" s="23"/>
      <c r="Q16" s="20"/>
      <c r="R16" s="21">
        <f>SUM(Table42323[[#This Row],[Gasto devengado]:[Column11]])</f>
        <v>301366.55</v>
      </c>
    </row>
    <row r="17" spans="1:18" ht="30.75" customHeight="1">
      <c r="A17" s="16" t="s">
        <v>13</v>
      </c>
      <c r="B17" s="22">
        <v>2775000</v>
      </c>
      <c r="C17" s="32"/>
      <c r="D17" s="22">
        <f>+Table42323[[#This Row],[Columna1]]+Table42323[[#This Row],[Presupuesto Modificado]]</f>
        <v>2775000</v>
      </c>
      <c r="E17" s="22"/>
      <c r="F17" s="20">
        <v>2214.08</v>
      </c>
      <c r="G17" s="20">
        <f>23605.1+600</f>
        <v>24205.1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1">
        <f>SUM(Table42323[[#This Row],[Gasto devengado]:[Column11]])</f>
        <v>26419.18</v>
      </c>
    </row>
    <row r="18" spans="1:18" ht="30.75" customHeight="1">
      <c r="A18" s="16" t="s">
        <v>14</v>
      </c>
      <c r="B18" s="22">
        <v>34880000</v>
      </c>
      <c r="C18" s="32"/>
      <c r="D18" s="22">
        <f>+Table42323[[#This Row],[Columna1]]+Table42323[[#This Row],[Presupuesto Modificado]]</f>
        <v>34880000</v>
      </c>
      <c r="E18" s="22"/>
      <c r="F18" s="20">
        <v>2769657.46</v>
      </c>
      <c r="G18" s="20">
        <v>2532904.09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1">
        <f>SUM(Table42323[[#This Row],[Gasto devengado]:[Column11]])</f>
        <v>5302561.55</v>
      </c>
    </row>
    <row r="19" spans="1:18" ht="30.75" customHeight="1">
      <c r="A19" s="16" t="s">
        <v>34</v>
      </c>
      <c r="B19" s="22"/>
      <c r="C19" s="32"/>
      <c r="D19" s="22">
        <f>+Table42323[[#This Row],[Columna1]]+Table42323[[#This Row],[Presupuesto Modificado]]</f>
        <v>0</v>
      </c>
      <c r="E19" s="22"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1">
        <f>SUM(Table42323[[#This Row],[Gasto devengado]:[Column11]])</f>
        <v>0</v>
      </c>
    </row>
    <row r="20" spans="1:18" ht="30.75" customHeight="1">
      <c r="A20" s="15" t="s">
        <v>15</v>
      </c>
      <c r="B20" s="21">
        <f t="shared" ref="B20:R20" si="2">SUM(B21:B29)</f>
        <v>14036000</v>
      </c>
      <c r="C20" s="31">
        <f t="shared" si="2"/>
        <v>0</v>
      </c>
      <c r="D20" s="21">
        <f t="shared" si="2"/>
        <v>14036000</v>
      </c>
      <c r="E20" s="21">
        <f t="shared" si="2"/>
        <v>0</v>
      </c>
      <c r="F20" s="21">
        <f t="shared" si="2"/>
        <v>636605.5</v>
      </c>
      <c r="G20" s="21">
        <f>SUM(G21:G29)</f>
        <v>1603592.78</v>
      </c>
      <c r="H20" s="21">
        <f t="shared" si="2"/>
        <v>0</v>
      </c>
      <c r="I20" s="21">
        <f t="shared" si="2"/>
        <v>0</v>
      </c>
      <c r="J20" s="21">
        <f t="shared" si="2"/>
        <v>0</v>
      </c>
      <c r="K20" s="21">
        <f t="shared" si="2"/>
        <v>0</v>
      </c>
      <c r="L20" s="21">
        <f t="shared" si="2"/>
        <v>0</v>
      </c>
      <c r="M20" s="21">
        <f t="shared" si="2"/>
        <v>0</v>
      </c>
      <c r="N20" s="21">
        <f t="shared" si="2"/>
        <v>0</v>
      </c>
      <c r="O20" s="21">
        <f t="shared" si="2"/>
        <v>0</v>
      </c>
      <c r="P20" s="21">
        <f t="shared" si="2"/>
        <v>0</v>
      </c>
      <c r="Q20" s="21">
        <f t="shared" si="2"/>
        <v>0</v>
      </c>
      <c r="R20" s="21">
        <f t="shared" si="2"/>
        <v>2240198.2800000003</v>
      </c>
    </row>
    <row r="21" spans="1:18" ht="30.75" customHeight="1">
      <c r="A21" s="16" t="s">
        <v>16</v>
      </c>
      <c r="B21" s="22">
        <v>5776000</v>
      </c>
      <c r="C21" s="32"/>
      <c r="D21" s="22">
        <f>+Table42323[[#This Row],[Columna1]]+Table42323[[#This Row],[Presupuesto Modificado]]</f>
        <v>5776000</v>
      </c>
      <c r="E21" s="22"/>
      <c r="F21" s="20">
        <v>179251.93</v>
      </c>
      <c r="G21" s="20">
        <v>207903.62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1">
        <f>SUM(Table42323[[#This Row],[Gasto devengado]:[Column11]])</f>
        <v>387155.55</v>
      </c>
    </row>
    <row r="22" spans="1:18" ht="30.75" customHeight="1">
      <c r="A22" s="16" t="s">
        <v>17</v>
      </c>
      <c r="B22" s="22">
        <v>426000</v>
      </c>
      <c r="C22" s="32"/>
      <c r="D22" s="22">
        <f>+Table42323[[#This Row],[Columna1]]+Table42323[[#This Row],[Presupuesto Modificado]]</f>
        <v>426000</v>
      </c>
      <c r="E22" s="22"/>
      <c r="F22" s="20">
        <v>129850</v>
      </c>
      <c r="G22" s="20">
        <v>817.8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1">
        <f>SUM(Table42323[[#This Row],[Gasto devengado]:[Column11]])</f>
        <v>130667.8</v>
      </c>
    </row>
    <row r="23" spans="1:18" ht="30.75" customHeight="1">
      <c r="A23" s="16" t="s">
        <v>18</v>
      </c>
      <c r="B23" s="22">
        <v>400000</v>
      </c>
      <c r="C23" s="32"/>
      <c r="D23" s="22">
        <f>+Table42323[[#This Row],[Columna1]]+Table42323[[#This Row],[Presupuesto Modificado]]</f>
        <v>400000</v>
      </c>
      <c r="E23" s="22"/>
      <c r="F23" s="20">
        <v>669.44</v>
      </c>
      <c r="G23" s="20">
        <v>169663.22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1">
        <f>SUM(Table42323[[#This Row],[Gasto devengado]:[Column11]])</f>
        <v>170332.66</v>
      </c>
    </row>
    <row r="24" spans="1:18" ht="30.75" customHeight="1">
      <c r="A24" s="16" t="s">
        <v>19</v>
      </c>
      <c r="B24" s="22">
        <v>3000</v>
      </c>
      <c r="C24" s="32"/>
      <c r="D24" s="22">
        <f>+Table42323[[#This Row],[Columna1]]+Table42323[[#This Row],[Presupuesto Modificado]]</f>
        <v>3000</v>
      </c>
      <c r="E24" s="22"/>
      <c r="F24" s="20">
        <v>744.07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1">
        <f>SUM(Table42323[[#This Row],[Gasto devengado]:[Column11]])</f>
        <v>744.07</v>
      </c>
    </row>
    <row r="25" spans="1:18" ht="30.75" customHeight="1">
      <c r="A25" s="16" t="s">
        <v>20</v>
      </c>
      <c r="B25" s="22">
        <v>347000</v>
      </c>
      <c r="C25" s="32"/>
      <c r="D25" s="22">
        <f>+Table42323[[#This Row],[Columna1]]+Table42323[[#This Row],[Presupuesto Modificado]]</f>
        <v>347000</v>
      </c>
      <c r="E25" s="22"/>
      <c r="F25" s="20">
        <v>2709.33</v>
      </c>
      <c r="G25" s="20">
        <v>48519.19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1">
        <f>SUM(Table42323[[#This Row],[Gasto devengado]:[Column11]])</f>
        <v>51228.520000000004</v>
      </c>
    </row>
    <row r="26" spans="1:18" ht="30.75" customHeight="1">
      <c r="A26" s="16" t="s">
        <v>21</v>
      </c>
      <c r="B26" s="22">
        <v>257000</v>
      </c>
      <c r="C26" s="32"/>
      <c r="D26" s="22">
        <f>+Table42323[[#This Row],[Columna1]]+Table42323[[#This Row],[Presupuesto Modificado]]</f>
        <v>257000</v>
      </c>
      <c r="E26" s="22"/>
      <c r="F26" s="20"/>
      <c r="G26" s="20">
        <v>5747.54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1">
        <f>SUM(Table42323[[#This Row],[Gasto devengado]:[Column11]])</f>
        <v>5747.54</v>
      </c>
    </row>
    <row r="27" spans="1:18" ht="30.75" customHeight="1">
      <c r="A27" s="16" t="s">
        <v>22</v>
      </c>
      <c r="B27" s="22">
        <v>4365000</v>
      </c>
      <c r="C27" s="32">
        <v>100000</v>
      </c>
      <c r="D27" s="22">
        <f>+Table42323[[#This Row],[Columna1]]+Table42323[[#This Row],[Presupuesto Modificado]]</f>
        <v>4465000</v>
      </c>
      <c r="E27" s="22"/>
      <c r="F27" s="20">
        <v>316541.53000000003</v>
      </c>
      <c r="G27" s="20">
        <v>330872.90999999997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1">
        <f>SUM(Table42323[[#This Row],[Gasto devengado]:[Column11]])</f>
        <v>647414.43999999994</v>
      </c>
    </row>
    <row r="28" spans="1:18" ht="30.75" customHeight="1">
      <c r="A28" s="16" t="s">
        <v>35</v>
      </c>
      <c r="B28" s="22"/>
      <c r="C28" s="32"/>
      <c r="D28" s="22">
        <f>+Table42323[[#This Row],[Columna1]]+Table42323[[#This Row],[Presupuesto Modificado]]</f>
        <v>0</v>
      </c>
      <c r="E28" s="22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>
        <f>SUM(Table42323[[#This Row],[Gasto devengado]:[Column11]])</f>
        <v>0</v>
      </c>
    </row>
    <row r="29" spans="1:18" ht="30.75" customHeight="1">
      <c r="A29" s="16" t="s">
        <v>23</v>
      </c>
      <c r="B29" s="22">
        <v>2462000</v>
      </c>
      <c r="C29" s="32">
        <v>-100000</v>
      </c>
      <c r="D29" s="22">
        <f>+Table42323[[#This Row],[Columna1]]+Table42323[[#This Row],[Presupuesto Modificado]]</f>
        <v>2362000</v>
      </c>
      <c r="E29" s="22"/>
      <c r="F29" s="20">
        <v>6839.2</v>
      </c>
      <c r="G29" s="20">
        <v>840068.5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>
        <f>SUM(Table42323[[#This Row],[Gasto devengado]:[Column11]])</f>
        <v>846907.7</v>
      </c>
    </row>
    <row r="30" spans="1:18" ht="30.75" customHeight="1">
      <c r="A30" s="15" t="s">
        <v>24</v>
      </c>
      <c r="B30" s="21">
        <f t="shared" ref="B30:R30" si="3">SUM(B31:B36)</f>
        <v>195000</v>
      </c>
      <c r="C30" s="31">
        <f t="shared" si="3"/>
        <v>0</v>
      </c>
      <c r="D30" s="21">
        <f t="shared" si="3"/>
        <v>195000</v>
      </c>
      <c r="E30" s="21">
        <f t="shared" si="3"/>
        <v>0</v>
      </c>
      <c r="F30" s="21">
        <f t="shared" si="3"/>
        <v>0</v>
      </c>
      <c r="G30" s="21">
        <f t="shared" si="3"/>
        <v>0</v>
      </c>
      <c r="H30" s="21">
        <f t="shared" si="3"/>
        <v>0</v>
      </c>
      <c r="I30" s="21">
        <f t="shared" si="3"/>
        <v>0</v>
      </c>
      <c r="J30" s="21">
        <f t="shared" si="3"/>
        <v>0</v>
      </c>
      <c r="K30" s="21">
        <f t="shared" si="3"/>
        <v>0</v>
      </c>
      <c r="L30" s="21">
        <f t="shared" si="3"/>
        <v>0</v>
      </c>
      <c r="M30" s="21">
        <f t="shared" si="3"/>
        <v>0</v>
      </c>
      <c r="N30" s="21">
        <f t="shared" si="3"/>
        <v>0</v>
      </c>
      <c r="O30" s="21">
        <f t="shared" si="3"/>
        <v>0</v>
      </c>
      <c r="P30" s="21">
        <f t="shared" si="3"/>
        <v>0</v>
      </c>
      <c r="Q30" s="21">
        <f t="shared" si="3"/>
        <v>0</v>
      </c>
      <c r="R30" s="21">
        <f t="shared" si="3"/>
        <v>0</v>
      </c>
    </row>
    <row r="31" spans="1:18" ht="30.75" customHeight="1">
      <c r="A31" s="16" t="s">
        <v>25</v>
      </c>
      <c r="B31" s="22">
        <v>195000</v>
      </c>
      <c r="C31" s="32"/>
      <c r="D31" s="22">
        <f>+Table42323[[#This Row],[Columna1]]+Table42323[[#This Row],[Presupuesto Modificado]]</f>
        <v>195000</v>
      </c>
      <c r="E31" s="22"/>
      <c r="F31" s="20">
        <f>+'[1]Hoja de Trabajo'!$G$147</f>
        <v>0</v>
      </c>
      <c r="G31" s="20"/>
      <c r="H31" s="20"/>
      <c r="I31" s="20">
        <v>0</v>
      </c>
      <c r="J31" s="20"/>
      <c r="K31" s="20"/>
      <c r="L31" s="20"/>
      <c r="M31" s="20"/>
      <c r="N31" s="20"/>
      <c r="O31" s="20"/>
      <c r="P31" s="20"/>
      <c r="Q31" s="20"/>
      <c r="R31" s="21"/>
    </row>
    <row r="32" spans="1:18" ht="30.75" customHeight="1">
      <c r="A32" s="16" t="s">
        <v>36</v>
      </c>
      <c r="B32" s="22"/>
      <c r="C32" s="32"/>
      <c r="D32" s="22"/>
      <c r="E32" s="22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1"/>
    </row>
    <row r="33" spans="1:18" ht="30.75" customHeight="1">
      <c r="A33" s="16" t="s">
        <v>37</v>
      </c>
      <c r="B33" s="22"/>
      <c r="C33" s="32"/>
      <c r="D33" s="22"/>
      <c r="E33" s="22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1"/>
    </row>
    <row r="34" spans="1:18" ht="30.75" customHeight="1">
      <c r="A34" s="16" t="s">
        <v>38</v>
      </c>
      <c r="B34" s="22"/>
      <c r="C34" s="32"/>
      <c r="D34" s="22"/>
      <c r="E34" s="22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1"/>
    </row>
    <row r="35" spans="1:18" ht="30.75" customHeight="1">
      <c r="A35" s="16" t="s">
        <v>39</v>
      </c>
      <c r="B35" s="22"/>
      <c r="C35" s="32"/>
      <c r="D35" s="22"/>
      <c r="E35" s="22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1"/>
    </row>
    <row r="36" spans="1:18" ht="30.75" customHeight="1">
      <c r="A36" s="16" t="s">
        <v>40</v>
      </c>
      <c r="B36" s="22"/>
      <c r="C36" s="32"/>
      <c r="D36" s="22"/>
      <c r="E36" s="22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1"/>
    </row>
    <row r="37" spans="1:18" ht="30.75" customHeight="1">
      <c r="A37" s="15" t="s">
        <v>41</v>
      </c>
      <c r="B37" s="21"/>
      <c r="C37" s="31">
        <f t="shared" ref="C37:R37" si="4">SUM(C38:C44)</f>
        <v>0</v>
      </c>
      <c r="D37" s="21">
        <v>0</v>
      </c>
      <c r="E37" s="21"/>
      <c r="F37" s="21">
        <f t="shared" si="4"/>
        <v>0</v>
      </c>
      <c r="G37" s="21">
        <f t="shared" si="4"/>
        <v>0</v>
      </c>
      <c r="H37" s="21">
        <f t="shared" si="4"/>
        <v>0</v>
      </c>
      <c r="I37" s="21">
        <f t="shared" si="4"/>
        <v>0</v>
      </c>
      <c r="J37" s="21">
        <f t="shared" si="4"/>
        <v>0</v>
      </c>
      <c r="K37" s="21">
        <f t="shared" si="4"/>
        <v>0</v>
      </c>
      <c r="L37" s="21">
        <f t="shared" si="4"/>
        <v>0</v>
      </c>
      <c r="M37" s="21">
        <f t="shared" si="4"/>
        <v>0</v>
      </c>
      <c r="N37" s="21">
        <f t="shared" si="4"/>
        <v>0</v>
      </c>
      <c r="O37" s="21">
        <f t="shared" si="4"/>
        <v>0</v>
      </c>
      <c r="P37" s="21">
        <f t="shared" si="4"/>
        <v>0</v>
      </c>
      <c r="Q37" s="21">
        <f t="shared" si="4"/>
        <v>0</v>
      </c>
      <c r="R37" s="21">
        <f t="shared" si="4"/>
        <v>0</v>
      </c>
    </row>
    <row r="38" spans="1:18" ht="30.75" customHeight="1">
      <c r="A38" s="16" t="s">
        <v>42</v>
      </c>
      <c r="B38" s="22"/>
      <c r="C38" s="32"/>
      <c r="D38" s="22"/>
      <c r="E38" s="22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1">
        <f>SUM(Table42323[[#This Row],[Gasto devengado]:[Column11]])</f>
        <v>0</v>
      </c>
    </row>
    <row r="39" spans="1:18" ht="30.75" customHeight="1">
      <c r="A39" s="16" t="s">
        <v>43</v>
      </c>
      <c r="B39" s="22"/>
      <c r="C39" s="32"/>
      <c r="D39" s="22"/>
      <c r="E39" s="22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1">
        <f>SUM(Table42323[[#This Row],[Gasto devengado]:[Column11]])</f>
        <v>0</v>
      </c>
    </row>
    <row r="40" spans="1:18" ht="30.75" customHeight="1">
      <c r="A40" s="16" t="s">
        <v>44</v>
      </c>
      <c r="B40" s="22"/>
      <c r="C40" s="32"/>
      <c r="D40" s="22"/>
      <c r="E40" s="22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1">
        <f>SUM(Table42323[[#This Row],[Gasto devengado]:[Column11]])</f>
        <v>0</v>
      </c>
    </row>
    <row r="41" spans="1:18" ht="30.75" customHeight="1">
      <c r="A41" s="16" t="s">
        <v>45</v>
      </c>
      <c r="B41" s="22"/>
      <c r="C41" s="32"/>
      <c r="D41" s="22"/>
      <c r="E41" s="22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1">
        <f>SUM(Table42323[[#This Row],[Gasto devengado]:[Column11]])</f>
        <v>0</v>
      </c>
    </row>
    <row r="42" spans="1:18" ht="30.75" customHeight="1">
      <c r="A42" s="16" t="s">
        <v>46</v>
      </c>
      <c r="B42" s="22"/>
      <c r="C42" s="32"/>
      <c r="D42" s="22"/>
      <c r="E42" s="22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1">
        <f>SUM(Table42323[[#This Row],[Gasto devengado]:[Column11]])</f>
        <v>0</v>
      </c>
    </row>
    <row r="43" spans="1:18" ht="30.75" customHeight="1">
      <c r="A43" s="16" t="s">
        <v>47</v>
      </c>
      <c r="B43" s="22"/>
      <c r="C43" s="32"/>
      <c r="D43" s="22"/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1">
        <f>SUM(Table42323[[#This Row],[Gasto devengado]:[Column11]])</f>
        <v>0</v>
      </c>
    </row>
    <row r="44" spans="1:18" ht="30.75" customHeight="1">
      <c r="A44" s="16" t="s">
        <v>48</v>
      </c>
      <c r="B44" s="22"/>
      <c r="C44" s="32"/>
      <c r="D44" s="22"/>
      <c r="E44" s="22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1">
        <f>SUM(Table42323[[#This Row],[Gasto devengado]:[Column11]])</f>
        <v>0</v>
      </c>
    </row>
    <row r="45" spans="1:18" ht="30.75" customHeight="1">
      <c r="A45" s="15" t="s">
        <v>26</v>
      </c>
      <c r="B45" s="21">
        <f t="shared" ref="B45:R45" si="5">SUM(B46:B54)</f>
        <v>9051400</v>
      </c>
      <c r="C45" s="31">
        <f t="shared" si="5"/>
        <v>0</v>
      </c>
      <c r="D45" s="21">
        <f t="shared" si="5"/>
        <v>9051400</v>
      </c>
      <c r="E45" s="21">
        <f t="shared" si="5"/>
        <v>0</v>
      </c>
      <c r="F45" s="21">
        <f t="shared" si="5"/>
        <v>53389.83</v>
      </c>
      <c r="G45" s="21">
        <f t="shared" si="5"/>
        <v>32535.119999999999</v>
      </c>
      <c r="H45" s="21">
        <f t="shared" si="5"/>
        <v>0</v>
      </c>
      <c r="I45" s="21">
        <f t="shared" si="5"/>
        <v>0</v>
      </c>
      <c r="J45" s="21">
        <f t="shared" si="5"/>
        <v>0</v>
      </c>
      <c r="K45" s="21">
        <f t="shared" si="5"/>
        <v>0</v>
      </c>
      <c r="L45" s="21">
        <f t="shared" si="5"/>
        <v>0</v>
      </c>
      <c r="M45" s="21">
        <f t="shared" si="5"/>
        <v>0</v>
      </c>
      <c r="N45" s="21">
        <f t="shared" si="5"/>
        <v>0</v>
      </c>
      <c r="O45" s="21">
        <f t="shared" si="5"/>
        <v>0</v>
      </c>
      <c r="P45" s="21">
        <f t="shared" si="5"/>
        <v>0</v>
      </c>
      <c r="Q45" s="21">
        <f t="shared" si="5"/>
        <v>0</v>
      </c>
      <c r="R45" s="21">
        <f t="shared" si="5"/>
        <v>85924.95</v>
      </c>
    </row>
    <row r="46" spans="1:18" ht="30.75" customHeight="1">
      <c r="A46" s="16" t="s">
        <v>27</v>
      </c>
      <c r="B46" s="22">
        <v>4131400</v>
      </c>
      <c r="C46" s="32">
        <v>50000</v>
      </c>
      <c r="D46" s="22">
        <f>+Table42323[[#This Row],[Columna1]]+Table42323[[#This Row],[Presupuesto Modificado]]</f>
        <v>4181400</v>
      </c>
      <c r="E46" s="22"/>
      <c r="F46" s="20"/>
      <c r="G46" s="20">
        <v>32535.119999999999</v>
      </c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1">
        <f>SUM(Table42323[[#This Row],[Gasto devengado]:[Column11]])</f>
        <v>32535.119999999999</v>
      </c>
    </row>
    <row r="47" spans="1:18" ht="30.75" customHeight="1">
      <c r="A47" s="16" t="s">
        <v>28</v>
      </c>
      <c r="B47" s="22">
        <v>250000</v>
      </c>
      <c r="C47" s="32"/>
      <c r="D47" s="22">
        <f>+Table42323[[#This Row],[Columna1]]+Table42323[[#This Row],[Presupuesto Modificado]]</f>
        <v>250000</v>
      </c>
      <c r="E47" s="22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1">
        <f>SUM(Table42323[[#This Row],[Gasto devengado]:[Column11]])</f>
        <v>0</v>
      </c>
    </row>
    <row r="48" spans="1:18" ht="30.75" customHeight="1">
      <c r="A48" s="16" t="s">
        <v>29</v>
      </c>
      <c r="B48" s="22"/>
      <c r="C48" s="32"/>
      <c r="D48" s="22">
        <f>+Table42323[[#This Row],[Columna1]]+Table42323[[#This Row],[Presupuesto Modificado]]</f>
        <v>0</v>
      </c>
      <c r="E48" s="22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1">
        <f>SUM(Table42323[[#This Row],[Gasto devengado]:[Column11]])</f>
        <v>0</v>
      </c>
    </row>
    <row r="49" spans="1:18" ht="30.75" customHeight="1">
      <c r="A49" s="16" t="s">
        <v>30</v>
      </c>
      <c r="B49" s="22">
        <v>3520000</v>
      </c>
      <c r="C49" s="32">
        <v>-50000</v>
      </c>
      <c r="D49" s="22">
        <f>+Table42323[[#This Row],[Columna1]]+Table42323[[#This Row],[Presupuesto Modificado]]</f>
        <v>3470000</v>
      </c>
      <c r="E49" s="22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1">
        <f>SUM(Table42323[[#This Row],[Gasto devengado]:[Column11]])</f>
        <v>0</v>
      </c>
    </row>
    <row r="50" spans="1:18" ht="30.75" customHeight="1">
      <c r="A50" s="16" t="s">
        <v>31</v>
      </c>
      <c r="B50" s="22">
        <v>650000</v>
      </c>
      <c r="C50" s="32">
        <v>50000</v>
      </c>
      <c r="D50" s="22">
        <f>+Table42323[[#This Row],[Columna1]]+Table42323[[#This Row],[Presupuesto Modificado]]</f>
        <v>700000</v>
      </c>
      <c r="E50" s="22"/>
      <c r="F50" s="20">
        <v>53389.83</v>
      </c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1">
        <f>SUM(Table42323[[#This Row],[Gasto devengado]:[Column11]])</f>
        <v>53389.83</v>
      </c>
    </row>
    <row r="51" spans="1:18" ht="30.75" customHeight="1">
      <c r="A51" s="16" t="s">
        <v>49</v>
      </c>
      <c r="B51" s="22">
        <v>300000</v>
      </c>
      <c r="C51" s="32">
        <v>-50000</v>
      </c>
      <c r="D51" s="22">
        <f>+Table42323[[#This Row],[Columna1]]+Table42323[[#This Row],[Presupuesto Modificado]]</f>
        <v>250000</v>
      </c>
      <c r="E51" s="22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1">
        <f>SUM(Table42323[[#This Row],[Gasto devengado]:[Column11]])</f>
        <v>0</v>
      </c>
    </row>
    <row r="52" spans="1:18" ht="30.75" customHeight="1">
      <c r="A52" s="16" t="s">
        <v>50</v>
      </c>
      <c r="B52" s="22"/>
      <c r="C52" s="32"/>
      <c r="D52" s="22">
        <f>+Table42323[[#This Row],[Columna1]]+Table42323[[#This Row],[Presupuesto Modificado]]</f>
        <v>0</v>
      </c>
      <c r="E52" s="22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1">
        <f>SUM(Table42323[[#This Row],[Gasto devengado]:[Column11]])</f>
        <v>0</v>
      </c>
    </row>
    <row r="53" spans="1:18" ht="30.75" customHeight="1">
      <c r="A53" s="16" t="s">
        <v>32</v>
      </c>
      <c r="B53" s="22">
        <v>200000</v>
      </c>
      <c r="C53" s="32"/>
      <c r="D53" s="22">
        <f>+Table42323[[#This Row],[Columna1]]+Table42323[[#This Row],[Presupuesto Modificado]]</f>
        <v>200000</v>
      </c>
      <c r="E53" s="22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1">
        <f>SUM(Table42323[[#This Row],[Gasto devengado]:[Column11]])</f>
        <v>0</v>
      </c>
    </row>
    <row r="54" spans="1:18" ht="30.75" customHeight="1">
      <c r="A54" s="16" t="s">
        <v>51</v>
      </c>
      <c r="B54" s="22"/>
      <c r="C54" s="32"/>
      <c r="D54" s="22">
        <f>+Table42323[[#This Row],[Columna1]]+Table42323[[#This Row],[Presupuesto Modificado]]</f>
        <v>0</v>
      </c>
      <c r="E54" s="22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1">
        <f>SUM(Table42323[[#This Row],[Gasto devengado]:[Column11]])</f>
        <v>0</v>
      </c>
    </row>
    <row r="55" spans="1:18" ht="30.75" customHeight="1">
      <c r="A55" s="15" t="s">
        <v>52</v>
      </c>
      <c r="B55" s="21">
        <f t="shared" ref="B55:R55" si="6">SUM(B56:B59)</f>
        <v>19500000</v>
      </c>
      <c r="C55" s="31">
        <f t="shared" si="6"/>
        <v>0</v>
      </c>
      <c r="D55" s="21">
        <f t="shared" si="6"/>
        <v>19500000</v>
      </c>
      <c r="E55" s="21">
        <f t="shared" si="6"/>
        <v>0</v>
      </c>
      <c r="F55" s="21">
        <f t="shared" si="6"/>
        <v>0</v>
      </c>
      <c r="G55" s="21">
        <f t="shared" si="6"/>
        <v>0</v>
      </c>
      <c r="H55" s="21">
        <f t="shared" si="6"/>
        <v>0</v>
      </c>
      <c r="I55" s="21">
        <f t="shared" si="6"/>
        <v>0</v>
      </c>
      <c r="J55" s="21">
        <f t="shared" si="6"/>
        <v>0</v>
      </c>
      <c r="K55" s="21">
        <f t="shared" si="6"/>
        <v>0</v>
      </c>
      <c r="L55" s="21">
        <f t="shared" si="6"/>
        <v>0</v>
      </c>
      <c r="M55" s="21">
        <f t="shared" si="6"/>
        <v>0</v>
      </c>
      <c r="N55" s="21">
        <f t="shared" si="6"/>
        <v>0</v>
      </c>
      <c r="O55" s="21">
        <f t="shared" si="6"/>
        <v>0</v>
      </c>
      <c r="P55" s="21">
        <f t="shared" si="6"/>
        <v>0</v>
      </c>
      <c r="Q55" s="21">
        <f t="shared" si="6"/>
        <v>0</v>
      </c>
      <c r="R55" s="21">
        <f t="shared" si="6"/>
        <v>0</v>
      </c>
    </row>
    <row r="56" spans="1:18" ht="30.75" customHeight="1">
      <c r="A56" s="16" t="s">
        <v>53</v>
      </c>
      <c r="B56" s="22">
        <v>19500000</v>
      </c>
      <c r="C56" s="32"/>
      <c r="D56" s="22">
        <f>+Table42323[[#This Row],[Columna1]]+Table42323[[#This Row],[Presupuesto Modificado]]</f>
        <v>19500000</v>
      </c>
      <c r="E56" s="22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1">
        <f>SUM(Table42323[[#This Row],[Gasto devengado]:[Column11]])</f>
        <v>0</v>
      </c>
    </row>
    <row r="57" spans="1:18" ht="30.75" customHeight="1">
      <c r="A57" s="16" t="s">
        <v>54</v>
      </c>
      <c r="B57" s="22"/>
      <c r="C57" s="32"/>
      <c r="D57" s="22"/>
      <c r="E57" s="22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1">
        <f>SUM(Table42323[[#This Row],[Gasto devengado]:[Column11]])</f>
        <v>0</v>
      </c>
    </row>
    <row r="58" spans="1:18" ht="42" customHeight="1">
      <c r="A58" s="16" t="s">
        <v>55</v>
      </c>
      <c r="B58" s="22"/>
      <c r="C58" s="32"/>
      <c r="D58" s="22"/>
      <c r="E58" s="22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1">
        <f>SUM(Table42323[[#This Row],[Gasto devengado]:[Column11]])</f>
        <v>0</v>
      </c>
    </row>
    <row r="59" spans="1:18" ht="30.75" customHeight="1">
      <c r="A59" s="16" t="s">
        <v>56</v>
      </c>
      <c r="B59" s="22"/>
      <c r="C59" s="32"/>
      <c r="D59" s="22"/>
      <c r="E59" s="22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1">
        <f>SUM(Table42323[[#This Row],[Gasto devengado]:[Column11]])</f>
        <v>0</v>
      </c>
    </row>
    <row r="60" spans="1:18" ht="30.75" customHeight="1">
      <c r="A60" s="15" t="s">
        <v>57</v>
      </c>
      <c r="B60" s="21">
        <f t="shared" ref="B60:R60" si="7">SUM(B61:B62)</f>
        <v>0</v>
      </c>
      <c r="C60" s="31">
        <f t="shared" si="7"/>
        <v>0</v>
      </c>
      <c r="D60" s="21">
        <v>0</v>
      </c>
      <c r="E60" s="21">
        <f t="shared" ref="E60" si="8">SUM(E61:E62)</f>
        <v>0</v>
      </c>
      <c r="F60" s="21">
        <f t="shared" si="7"/>
        <v>0</v>
      </c>
      <c r="G60" s="21">
        <f t="shared" si="7"/>
        <v>0</v>
      </c>
      <c r="H60" s="21">
        <f t="shared" si="7"/>
        <v>0</v>
      </c>
      <c r="I60" s="21">
        <f t="shared" si="7"/>
        <v>0</v>
      </c>
      <c r="J60" s="21">
        <f t="shared" si="7"/>
        <v>0</v>
      </c>
      <c r="K60" s="21">
        <f t="shared" si="7"/>
        <v>0</v>
      </c>
      <c r="L60" s="21">
        <f t="shared" si="7"/>
        <v>0</v>
      </c>
      <c r="M60" s="21">
        <f t="shared" si="7"/>
        <v>0</v>
      </c>
      <c r="N60" s="21">
        <f t="shared" si="7"/>
        <v>0</v>
      </c>
      <c r="O60" s="21">
        <f t="shared" si="7"/>
        <v>0</v>
      </c>
      <c r="P60" s="21">
        <f t="shared" si="7"/>
        <v>0</v>
      </c>
      <c r="Q60" s="21">
        <f t="shared" si="7"/>
        <v>0</v>
      </c>
      <c r="R60" s="21">
        <f t="shared" si="7"/>
        <v>0</v>
      </c>
    </row>
    <row r="61" spans="1:18" ht="30.75" customHeight="1">
      <c r="A61" s="16" t="s">
        <v>58</v>
      </c>
      <c r="B61" s="22">
        <v>0</v>
      </c>
      <c r="C61" s="32"/>
      <c r="D61" s="22"/>
      <c r="E61" s="22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1">
        <f>SUM(Table42323[[#This Row],[Gasto devengado]:[Column11]])</f>
        <v>0</v>
      </c>
    </row>
    <row r="62" spans="1:18" ht="30.75" customHeight="1">
      <c r="A62" s="16" t="s">
        <v>59</v>
      </c>
      <c r="B62" s="22">
        <v>0</v>
      </c>
      <c r="C62" s="32"/>
      <c r="D62" s="22"/>
      <c r="E62" s="22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1">
        <f>SUM(Table42323[[#This Row],[Gasto devengado]:[Column11]])</f>
        <v>0</v>
      </c>
    </row>
    <row r="63" spans="1:18" ht="30.75" customHeight="1">
      <c r="A63" s="15" t="s">
        <v>60</v>
      </c>
      <c r="B63" s="21">
        <f t="shared" ref="B63:R63" si="9">SUM(B64:B66)</f>
        <v>0</v>
      </c>
      <c r="C63" s="31">
        <f t="shared" si="9"/>
        <v>0</v>
      </c>
      <c r="D63" s="21">
        <v>0</v>
      </c>
      <c r="E63" s="21">
        <f t="shared" ref="E63" si="10">SUM(E64:E66)</f>
        <v>0</v>
      </c>
      <c r="F63" s="21">
        <f t="shared" si="9"/>
        <v>0</v>
      </c>
      <c r="G63" s="21">
        <f t="shared" si="9"/>
        <v>0</v>
      </c>
      <c r="H63" s="21">
        <f t="shared" si="9"/>
        <v>0</v>
      </c>
      <c r="I63" s="21">
        <f t="shared" si="9"/>
        <v>0</v>
      </c>
      <c r="J63" s="21">
        <f t="shared" si="9"/>
        <v>0</v>
      </c>
      <c r="K63" s="21">
        <f t="shared" si="9"/>
        <v>0</v>
      </c>
      <c r="L63" s="21">
        <f t="shared" si="9"/>
        <v>0</v>
      </c>
      <c r="M63" s="21">
        <f t="shared" si="9"/>
        <v>0</v>
      </c>
      <c r="N63" s="21">
        <f t="shared" si="9"/>
        <v>0</v>
      </c>
      <c r="O63" s="21">
        <f t="shared" si="9"/>
        <v>0</v>
      </c>
      <c r="P63" s="21">
        <f t="shared" si="9"/>
        <v>0</v>
      </c>
      <c r="Q63" s="21">
        <f t="shared" si="9"/>
        <v>0</v>
      </c>
      <c r="R63" s="21">
        <f t="shared" si="9"/>
        <v>0</v>
      </c>
    </row>
    <row r="64" spans="1:18" ht="30.75" customHeight="1">
      <c r="A64" s="16" t="s">
        <v>61</v>
      </c>
      <c r="B64" s="22">
        <v>0</v>
      </c>
      <c r="C64" s="32"/>
      <c r="D64" s="22"/>
      <c r="E64" s="22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1">
        <f>SUM(Table42323[[#This Row],[Gasto devengado]:[Column11]])</f>
        <v>0</v>
      </c>
    </row>
    <row r="65" spans="1:18" ht="30.75" customHeight="1">
      <c r="A65" s="16" t="s">
        <v>62</v>
      </c>
      <c r="B65" s="22">
        <v>0</v>
      </c>
      <c r="C65" s="32"/>
      <c r="D65" s="22"/>
      <c r="E65" s="22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1">
        <f>SUM(Table42323[[#This Row],[Gasto devengado]:[Column11]])</f>
        <v>0</v>
      </c>
    </row>
    <row r="66" spans="1:18" ht="30.75" customHeight="1">
      <c r="A66" s="16" t="s">
        <v>63</v>
      </c>
      <c r="B66" s="22">
        <v>0</v>
      </c>
      <c r="C66" s="32"/>
      <c r="D66" s="22"/>
      <c r="E66" s="22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1">
        <f>SUM(Table42323[[#This Row],[Gasto devengado]:[Column11]])</f>
        <v>0</v>
      </c>
    </row>
    <row r="67" spans="1:18" ht="30.75" customHeight="1">
      <c r="A67" s="15" t="s">
        <v>64</v>
      </c>
      <c r="B67" s="19">
        <f t="shared" ref="B67:R67" si="11">SUM(B68,B71,B74)</f>
        <v>0</v>
      </c>
      <c r="C67" s="30">
        <f t="shared" si="11"/>
        <v>0</v>
      </c>
      <c r="D67" s="19">
        <v>0</v>
      </c>
      <c r="E67" s="19">
        <f t="shared" ref="E67" si="12">SUM(E68,E71,E74)</f>
        <v>0</v>
      </c>
      <c r="F67" s="19">
        <f t="shared" si="11"/>
        <v>0</v>
      </c>
      <c r="G67" s="19">
        <f t="shared" si="11"/>
        <v>0</v>
      </c>
      <c r="H67" s="19">
        <f t="shared" si="11"/>
        <v>0</v>
      </c>
      <c r="I67" s="19">
        <f t="shared" si="11"/>
        <v>0</v>
      </c>
      <c r="J67" s="19">
        <f t="shared" si="11"/>
        <v>0</v>
      </c>
      <c r="K67" s="19">
        <f t="shared" si="11"/>
        <v>0</v>
      </c>
      <c r="L67" s="19">
        <f t="shared" si="11"/>
        <v>0</v>
      </c>
      <c r="M67" s="19">
        <f t="shared" si="11"/>
        <v>0</v>
      </c>
      <c r="N67" s="19">
        <f t="shared" si="11"/>
        <v>0</v>
      </c>
      <c r="O67" s="19">
        <f t="shared" si="11"/>
        <v>0</v>
      </c>
      <c r="P67" s="19">
        <f t="shared" si="11"/>
        <v>0</v>
      </c>
      <c r="Q67" s="19">
        <f t="shared" si="11"/>
        <v>0</v>
      </c>
      <c r="R67" s="19">
        <f t="shared" si="11"/>
        <v>0</v>
      </c>
    </row>
    <row r="68" spans="1:18" ht="30.75" customHeight="1">
      <c r="A68" s="15" t="s">
        <v>65</v>
      </c>
      <c r="B68" s="21">
        <f t="shared" ref="B68:R68" si="13">SUM(B69:B70)</f>
        <v>0</v>
      </c>
      <c r="C68" s="31">
        <f t="shared" si="13"/>
        <v>0</v>
      </c>
      <c r="D68" s="21">
        <v>0</v>
      </c>
      <c r="E68" s="21">
        <f t="shared" ref="E68" si="14">SUM(E69:E70)</f>
        <v>0</v>
      </c>
      <c r="F68" s="21">
        <f t="shared" si="13"/>
        <v>0</v>
      </c>
      <c r="G68" s="21">
        <v>0</v>
      </c>
      <c r="H68" s="21">
        <f t="shared" si="13"/>
        <v>0</v>
      </c>
      <c r="I68" s="21">
        <f t="shared" si="13"/>
        <v>0</v>
      </c>
      <c r="J68" s="21">
        <f t="shared" si="13"/>
        <v>0</v>
      </c>
      <c r="K68" s="21">
        <f t="shared" si="13"/>
        <v>0</v>
      </c>
      <c r="L68" s="21">
        <f t="shared" si="13"/>
        <v>0</v>
      </c>
      <c r="M68" s="21">
        <f t="shared" si="13"/>
        <v>0</v>
      </c>
      <c r="N68" s="21">
        <f t="shared" si="13"/>
        <v>0</v>
      </c>
      <c r="O68" s="21">
        <f t="shared" si="13"/>
        <v>0</v>
      </c>
      <c r="P68" s="21">
        <f t="shared" si="13"/>
        <v>0</v>
      </c>
      <c r="Q68" s="21">
        <f t="shared" si="13"/>
        <v>0</v>
      </c>
      <c r="R68" s="21">
        <f t="shared" si="13"/>
        <v>0</v>
      </c>
    </row>
    <row r="69" spans="1:18" ht="30.75" customHeight="1">
      <c r="A69" s="16" t="s">
        <v>66</v>
      </c>
      <c r="B69" s="22">
        <v>0</v>
      </c>
      <c r="C69" s="32"/>
      <c r="D69" s="22"/>
      <c r="E69" s="22"/>
      <c r="F69" s="22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1">
        <f>SUM(Table42323[[#This Row],[Gasto devengado]:[Column11]])</f>
        <v>0</v>
      </c>
    </row>
    <row r="70" spans="1:18" ht="30.75" customHeight="1">
      <c r="A70" s="16" t="s">
        <v>67</v>
      </c>
      <c r="B70" s="22">
        <v>0</v>
      </c>
      <c r="C70" s="3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1">
        <f>SUM(Table42323[[#This Row],[Gasto devengado]:[Column11]])</f>
        <v>0</v>
      </c>
    </row>
    <row r="71" spans="1:18" ht="30.75" customHeight="1">
      <c r="A71" s="15" t="s">
        <v>68</v>
      </c>
      <c r="B71" s="19">
        <f t="shared" ref="B71:R71" si="15">SUM(B72:B73)</f>
        <v>0</v>
      </c>
      <c r="C71" s="30">
        <f t="shared" si="15"/>
        <v>0</v>
      </c>
      <c r="D71" s="19">
        <v>0</v>
      </c>
      <c r="E71" s="19">
        <f t="shared" ref="E71" si="16">SUM(E72:E73)</f>
        <v>0</v>
      </c>
      <c r="F71" s="19">
        <f t="shared" si="15"/>
        <v>0</v>
      </c>
      <c r="G71" s="19">
        <f t="shared" si="15"/>
        <v>0</v>
      </c>
      <c r="H71" s="19">
        <f t="shared" si="15"/>
        <v>0</v>
      </c>
      <c r="I71" s="19">
        <f t="shared" si="15"/>
        <v>0</v>
      </c>
      <c r="J71" s="19">
        <f t="shared" si="15"/>
        <v>0</v>
      </c>
      <c r="K71" s="19">
        <f t="shared" si="15"/>
        <v>0</v>
      </c>
      <c r="L71" s="19">
        <f t="shared" si="15"/>
        <v>0</v>
      </c>
      <c r="M71" s="19">
        <f t="shared" si="15"/>
        <v>0</v>
      </c>
      <c r="N71" s="19">
        <f t="shared" si="15"/>
        <v>0</v>
      </c>
      <c r="O71" s="19">
        <f t="shared" si="15"/>
        <v>0</v>
      </c>
      <c r="P71" s="19">
        <f t="shared" si="15"/>
        <v>0</v>
      </c>
      <c r="Q71" s="19">
        <f t="shared" si="15"/>
        <v>0</v>
      </c>
      <c r="R71" s="19">
        <f t="shared" si="15"/>
        <v>0</v>
      </c>
    </row>
    <row r="72" spans="1:18" ht="30.75" customHeight="1">
      <c r="A72" s="16" t="s">
        <v>69</v>
      </c>
      <c r="B72" s="22">
        <v>0</v>
      </c>
      <c r="C72" s="32"/>
      <c r="D72" s="22"/>
      <c r="E72" s="22"/>
      <c r="F72" s="22"/>
      <c r="G72" s="20"/>
      <c r="H72" s="22"/>
      <c r="I72" s="22"/>
      <c r="J72" s="20"/>
      <c r="K72" s="20"/>
      <c r="L72" s="20"/>
      <c r="M72" s="20"/>
      <c r="N72" s="20"/>
      <c r="O72" s="20"/>
      <c r="P72" s="20"/>
      <c r="Q72" s="20"/>
      <c r="R72" s="21">
        <f>SUM(Table42323[[#This Row],[Gasto devengado]:[Column11]])</f>
        <v>0</v>
      </c>
    </row>
    <row r="73" spans="1:18" ht="30.75" customHeight="1">
      <c r="A73" s="16" t="s">
        <v>70</v>
      </c>
      <c r="B73" s="22">
        <v>0</v>
      </c>
      <c r="C73" s="32"/>
      <c r="D73" s="22"/>
      <c r="E73" s="22"/>
      <c r="F73" s="22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1">
        <f>SUM(Table42323[[#This Row],[Gasto devengado]:[Column11]])</f>
        <v>0</v>
      </c>
    </row>
    <row r="74" spans="1:18" ht="30.75" customHeight="1">
      <c r="A74" s="15" t="s">
        <v>71</v>
      </c>
      <c r="B74" s="21">
        <f t="shared" ref="B74:R74" si="17">B75</f>
        <v>0</v>
      </c>
      <c r="C74" s="31">
        <f t="shared" si="17"/>
        <v>0</v>
      </c>
      <c r="D74" s="21">
        <v>0</v>
      </c>
      <c r="E74" s="21">
        <f t="shared" ref="E74" si="18">E75</f>
        <v>0</v>
      </c>
      <c r="F74" s="21">
        <f t="shared" si="17"/>
        <v>0</v>
      </c>
      <c r="G74" s="21">
        <f t="shared" si="17"/>
        <v>0</v>
      </c>
      <c r="H74" s="21">
        <f t="shared" si="17"/>
        <v>0</v>
      </c>
      <c r="I74" s="21">
        <f t="shared" si="17"/>
        <v>0</v>
      </c>
      <c r="J74" s="21">
        <f t="shared" si="17"/>
        <v>0</v>
      </c>
      <c r="K74" s="21">
        <f t="shared" si="17"/>
        <v>0</v>
      </c>
      <c r="L74" s="21">
        <f t="shared" si="17"/>
        <v>0</v>
      </c>
      <c r="M74" s="21">
        <f t="shared" si="17"/>
        <v>0</v>
      </c>
      <c r="N74" s="21">
        <f t="shared" si="17"/>
        <v>0</v>
      </c>
      <c r="O74" s="21">
        <f t="shared" si="17"/>
        <v>0</v>
      </c>
      <c r="P74" s="21">
        <f t="shared" si="17"/>
        <v>0</v>
      </c>
      <c r="Q74" s="21">
        <f t="shared" si="17"/>
        <v>0</v>
      </c>
      <c r="R74" s="21">
        <f t="shared" si="17"/>
        <v>0</v>
      </c>
    </row>
    <row r="75" spans="1:18" ht="30.75" hidden="1" customHeight="1">
      <c r="A75" s="16" t="s">
        <v>72</v>
      </c>
      <c r="B75" s="22"/>
      <c r="C75" s="32"/>
      <c r="D75" s="22"/>
      <c r="E75" s="22"/>
      <c r="F75" s="22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1">
        <f>SUM(Table42323[[#This Row],[Gasto devengado]:[Column11]])</f>
        <v>0</v>
      </c>
    </row>
    <row r="76" spans="1:18" ht="30.75" customHeight="1">
      <c r="A76" s="18" t="s">
        <v>87</v>
      </c>
      <c r="B76" s="24">
        <f>+B55+B45+B30+B20+B10+B4</f>
        <v>199603100</v>
      </c>
      <c r="C76" s="33">
        <f>+C55+C45+C30+C20+C10+C4</f>
        <v>0</v>
      </c>
      <c r="D76" s="24">
        <f>+D55+D45+D30+D20+D10+D4</f>
        <v>199603100</v>
      </c>
      <c r="E76" s="24">
        <f>+E55+E45+E30+E20+E10+E4</f>
        <v>0</v>
      </c>
      <c r="F76" s="24">
        <f>+F67+F63+F60+F54+F45++F37+F30+F20++F10+F4</f>
        <v>11487259.120000001</v>
      </c>
      <c r="G76" s="24">
        <f t="shared" ref="G76:N76" si="19">+G67+G63+G60+G55+G45+G37+G30+G20+G10+G4</f>
        <v>11562772.98</v>
      </c>
      <c r="H76" s="24">
        <f t="shared" si="19"/>
        <v>0</v>
      </c>
      <c r="I76" s="24">
        <f t="shared" si="19"/>
        <v>0</v>
      </c>
      <c r="J76" s="24">
        <f t="shared" si="19"/>
        <v>0</v>
      </c>
      <c r="K76" s="24">
        <f t="shared" si="19"/>
        <v>0</v>
      </c>
      <c r="L76" s="24">
        <f t="shared" si="19"/>
        <v>0</v>
      </c>
      <c r="M76" s="24">
        <f t="shared" si="19"/>
        <v>0</v>
      </c>
      <c r="N76" s="24">
        <f t="shared" si="19"/>
        <v>0</v>
      </c>
      <c r="O76" s="24">
        <f>O45+O20+O10+O4+O67</f>
        <v>0</v>
      </c>
      <c r="P76" s="24">
        <f>+P67+P63+P60+P55+P45+P37+P30+P20+P10+P4</f>
        <v>0</v>
      </c>
      <c r="Q76" s="24">
        <f>+Q4+Q10+Q20+Q37+Q45+Q55+Q60+Q63+Q67+Q71+Q74</f>
        <v>0</v>
      </c>
      <c r="R76" s="24">
        <f>+R67+R60+R55+R45+R37+R30+R20+R10+R4</f>
        <v>23050032.100000001</v>
      </c>
    </row>
    <row r="77" spans="1:18">
      <c r="A77" s="2"/>
      <c r="B77" s="11"/>
      <c r="E77" s="11"/>
      <c r="R77" s="8">
        <f t="shared" ref="R77" si="20">+Q77+P77+O77+N77+M77+L77+K77+J77+I77++H77+G77+F77</f>
        <v>0</v>
      </c>
    </row>
    <row r="78" spans="1:18">
      <c r="A78" s="2"/>
      <c r="B78" s="11"/>
      <c r="E78" s="11"/>
      <c r="R78" s="8"/>
    </row>
    <row r="79" spans="1:18" ht="15.75" thickBot="1">
      <c r="A79" s="2"/>
      <c r="B79" s="11"/>
      <c r="E79" s="11"/>
      <c r="R79" s="8"/>
    </row>
    <row r="80" spans="1:18" ht="37.5" customHeight="1" thickBot="1">
      <c r="A80" s="37" t="s">
        <v>90</v>
      </c>
      <c r="B80" s="38"/>
      <c r="E80" s="4"/>
      <c r="R80" s="8"/>
    </row>
    <row r="81" spans="1:18" ht="45" customHeight="1" thickBot="1">
      <c r="A81" s="39" t="s">
        <v>95</v>
      </c>
      <c r="B81" s="40"/>
      <c r="E81" s="4"/>
      <c r="F81" s="26"/>
      <c r="R81" s="8"/>
    </row>
    <row r="82" spans="1:18" ht="67.5" customHeight="1" thickBot="1">
      <c r="A82" s="37" t="s">
        <v>91</v>
      </c>
      <c r="B82" s="38"/>
      <c r="E82" s="4"/>
      <c r="F82" s="25"/>
      <c r="G82" s="26"/>
      <c r="R82" s="8"/>
    </row>
    <row r="83" spans="1:18" ht="18.75" customHeight="1" thickBot="1">
      <c r="A83" s="27" t="s">
        <v>98</v>
      </c>
      <c r="B83" s="28"/>
      <c r="E83" s="16"/>
      <c r="F83" s="25"/>
      <c r="G83" s="26"/>
      <c r="R83" s="8"/>
    </row>
    <row r="84" spans="1:18" ht="16.5" customHeight="1">
      <c r="A84" s="16"/>
      <c r="B84" s="16"/>
      <c r="E84" s="16"/>
      <c r="F84" s="25"/>
      <c r="G84" s="26"/>
      <c r="R84" s="8"/>
    </row>
    <row r="85" spans="1:18" ht="16.5" customHeight="1">
      <c r="A85" s="16"/>
      <c r="B85" s="16"/>
      <c r="E85" s="16"/>
      <c r="F85" s="25"/>
      <c r="G85" s="26"/>
      <c r="R85" s="8"/>
    </row>
    <row r="86" spans="1:18" ht="43.5" customHeight="1">
      <c r="A86" s="16"/>
      <c r="B86" s="16"/>
      <c r="E86" s="16"/>
      <c r="F86" s="25"/>
      <c r="G86" s="26"/>
      <c r="R86" s="8"/>
    </row>
    <row r="87" spans="1:18" ht="15.75">
      <c r="G87" s="26"/>
      <c r="R87" s="8"/>
    </row>
    <row r="88" spans="1:18" ht="15.75">
      <c r="G88" s="26"/>
      <c r="R88" s="8"/>
    </row>
    <row r="89" spans="1:18" ht="15.75">
      <c r="A89" s="9" t="s">
        <v>85</v>
      </c>
      <c r="G89" s="26"/>
      <c r="R89" s="8"/>
    </row>
    <row r="90" spans="1:18" ht="15.75">
      <c r="A90" s="10" t="s">
        <v>94</v>
      </c>
      <c r="B90" s="13"/>
      <c r="C90" s="35"/>
      <c r="D90" s="10"/>
      <c r="E90" s="13"/>
      <c r="G90" s="26"/>
      <c r="R90" s="8"/>
    </row>
    <row r="91" spans="1:18">
      <c r="A91" s="4" t="s">
        <v>88</v>
      </c>
      <c r="R91" s="8"/>
    </row>
    <row r="92" spans="1:18">
      <c r="R92" s="8"/>
    </row>
    <row r="93" spans="1:18">
      <c r="R93" s="8"/>
    </row>
    <row r="94" spans="1:18">
      <c r="R94" s="8"/>
    </row>
    <row r="95" spans="1:18">
      <c r="R95" s="8"/>
    </row>
    <row r="96" spans="1:18">
      <c r="R96" s="8"/>
    </row>
    <row r="97" spans="18:18">
      <c r="R97" s="8"/>
    </row>
    <row r="98" spans="18:18">
      <c r="R98" s="8"/>
    </row>
    <row r="99" spans="18:18">
      <c r="R99" s="8"/>
    </row>
    <row r="100" spans="18:18">
      <c r="R100" s="8"/>
    </row>
    <row r="101" spans="18:18">
      <c r="R101" s="8"/>
    </row>
    <row r="102" spans="18:18">
      <c r="R102" s="8"/>
    </row>
    <row r="103" spans="18:18">
      <c r="R103" s="8"/>
    </row>
    <row r="104" spans="18:18">
      <c r="R104" s="8"/>
    </row>
    <row r="105" spans="18:18">
      <c r="R105" s="8"/>
    </row>
    <row r="106" spans="18:18">
      <c r="R106" s="8"/>
    </row>
    <row r="107" spans="18:18">
      <c r="R107" s="8"/>
    </row>
    <row r="108" spans="18:18">
      <c r="R108" s="8"/>
    </row>
    <row r="109" spans="18:18">
      <c r="R109" s="8"/>
    </row>
    <row r="110" spans="18:18">
      <c r="R110" s="8"/>
    </row>
    <row r="111" spans="18:18">
      <c r="R111" s="8"/>
    </row>
  </sheetData>
  <mergeCells count="4">
    <mergeCell ref="F1:R1"/>
    <mergeCell ref="A80:B80"/>
    <mergeCell ref="A81:B81"/>
    <mergeCell ref="A82:B82"/>
  </mergeCells>
  <pageMargins left="0.39370078740157483" right="0.23622047244094491" top="0.74803149606299213" bottom="0.74803149606299213" header="0.31496062992125984" footer="0.31496062992125984"/>
  <pageSetup paperSize="5" scale="45" fitToWidth="2" fitToHeight="3" orientation="landscape" r:id="rId1"/>
  <headerFooter>
    <oddHeader>&amp;L&amp;G&amp;C&amp;"Futura PT Book,Regular"&amp;K002060Ministerio de Turismo
CORPORACIÓN DE FOMENTO DE LA INDUSTRIA HOTELERA Y DESARROLLO DEL TURISMO
Año 2026
EJECUCIÓN DE GASTO Y APLICACIONES FINANCIERAS
En RD $&amp;R&amp;G</oddHeader>
    <oddFooter>&amp;C&amp;"Futura PT Book,Regular"&amp;K002060Página  &amp;"Futura PT Book,Bold"&amp;P &amp;"Futura PT Book,Regular"de &amp;"Futura PT Book,Bold"&amp;N</oddFooter>
  </headerFooter>
  <rowBreaks count="2" manualBreakCount="2">
    <brk id="36" max="16383" man="1"/>
    <brk id="66" max="16383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Presupuestaria 2025</vt:lpstr>
      <vt:lpstr>'Ejecución Presupuestaria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Emelyn Pérez - CORPHOTELS</cp:lastModifiedBy>
  <cp:lastPrinted>2026-03-11T13:54:25Z</cp:lastPrinted>
  <dcterms:created xsi:type="dcterms:W3CDTF">2018-04-17T18:57:16Z</dcterms:created>
  <dcterms:modified xsi:type="dcterms:W3CDTF">2026-03-11T13:57:30Z</dcterms:modified>
</cp:coreProperties>
</file>