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AE6E2837-B31B-4ED0-9F8D-798990CF9A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 (2)" sheetId="5" r:id="rId2"/>
  </sheets>
  <definedNames>
    <definedName name="_xlnm.Print_Area" localSheetId="0">'Plantilla Presupuesto'!$A$1:$C$95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5" l="1"/>
  <c r="B62" i="5" l="1"/>
  <c r="B26" i="5"/>
  <c r="B16" i="5"/>
  <c r="B10" i="5"/>
  <c r="J26" i="5"/>
  <c r="J74" i="5"/>
  <c r="I52" i="5"/>
  <c r="I26" i="5"/>
  <c r="I16" i="5"/>
  <c r="I10" i="5"/>
  <c r="I75" i="5"/>
  <c r="H26" i="5"/>
  <c r="H75" i="5"/>
  <c r="G26" i="5"/>
  <c r="F26" i="5"/>
  <c r="E26" i="5"/>
  <c r="D26" i="5"/>
  <c r="B83" i="5" l="1"/>
  <c r="L74" i="5"/>
  <c r="M74" i="5"/>
  <c r="M83" i="5" s="1"/>
  <c r="P75" i="5"/>
  <c r="E81" i="5"/>
  <c r="E74" i="5" s="1"/>
  <c r="E83" i="5" s="1"/>
  <c r="F81" i="5"/>
  <c r="F74" i="5" s="1"/>
  <c r="F83" i="5" s="1"/>
  <c r="G81" i="5"/>
  <c r="H81" i="5"/>
  <c r="I81" i="5"/>
  <c r="J81" i="5"/>
  <c r="K81" i="5"/>
  <c r="L81" i="5"/>
  <c r="M81" i="5"/>
  <c r="N81" i="5"/>
  <c r="O81" i="5"/>
  <c r="D81" i="5"/>
  <c r="E78" i="5"/>
  <c r="F78" i="5"/>
  <c r="G78" i="5"/>
  <c r="H78" i="5"/>
  <c r="H74" i="5" s="1"/>
  <c r="H83" i="5" s="1"/>
  <c r="I78" i="5"/>
  <c r="I74" i="5" s="1"/>
  <c r="J78" i="5"/>
  <c r="K78" i="5"/>
  <c r="K74" i="5" s="1"/>
  <c r="K83" i="5" s="1"/>
  <c r="L78" i="5"/>
  <c r="M78" i="5"/>
  <c r="N78" i="5"/>
  <c r="N74" i="5" s="1"/>
  <c r="N83" i="5" s="1"/>
  <c r="O78" i="5"/>
  <c r="O74" i="5" s="1"/>
  <c r="O83" i="5" s="1"/>
  <c r="D78" i="5"/>
  <c r="D74" i="5" s="1"/>
  <c r="D83" i="5" s="1"/>
  <c r="E70" i="5"/>
  <c r="F70" i="5"/>
  <c r="G70" i="5"/>
  <c r="H70" i="5"/>
  <c r="I70" i="5"/>
  <c r="J70" i="5"/>
  <c r="J83" i="5" s="1"/>
  <c r="K70" i="5"/>
  <c r="L70" i="5"/>
  <c r="M70" i="5"/>
  <c r="N70" i="5"/>
  <c r="O70" i="5"/>
  <c r="D70" i="5"/>
  <c r="E67" i="5"/>
  <c r="F67" i="5"/>
  <c r="G67" i="5"/>
  <c r="H67" i="5"/>
  <c r="I67" i="5"/>
  <c r="J67" i="5"/>
  <c r="K67" i="5"/>
  <c r="L67" i="5"/>
  <c r="M67" i="5"/>
  <c r="N67" i="5"/>
  <c r="O67" i="5"/>
  <c r="D67" i="5"/>
  <c r="E62" i="5"/>
  <c r="F62" i="5"/>
  <c r="G62" i="5"/>
  <c r="H62" i="5"/>
  <c r="I62" i="5"/>
  <c r="J62" i="5"/>
  <c r="K62" i="5"/>
  <c r="L62" i="5"/>
  <c r="L83" i="5" s="1"/>
  <c r="M62" i="5"/>
  <c r="N62" i="5"/>
  <c r="O62" i="5"/>
  <c r="D62" i="5"/>
  <c r="E52" i="5"/>
  <c r="F52" i="5"/>
  <c r="G52" i="5"/>
  <c r="H52" i="5"/>
  <c r="J52" i="5"/>
  <c r="K52" i="5"/>
  <c r="L52" i="5"/>
  <c r="M52" i="5"/>
  <c r="N52" i="5"/>
  <c r="O52" i="5"/>
  <c r="D52" i="5"/>
  <c r="E44" i="5"/>
  <c r="F44" i="5"/>
  <c r="G44" i="5"/>
  <c r="H44" i="5"/>
  <c r="I44" i="5"/>
  <c r="J44" i="5"/>
  <c r="K44" i="5"/>
  <c r="L44" i="5"/>
  <c r="M44" i="5"/>
  <c r="N44" i="5"/>
  <c r="O44" i="5"/>
  <c r="D44" i="5"/>
  <c r="E36" i="5"/>
  <c r="F36" i="5"/>
  <c r="G36" i="5"/>
  <c r="H36" i="5"/>
  <c r="I36" i="5"/>
  <c r="J36" i="5"/>
  <c r="K36" i="5"/>
  <c r="L36" i="5"/>
  <c r="M36" i="5"/>
  <c r="N36" i="5"/>
  <c r="O36" i="5"/>
  <c r="D36" i="5"/>
  <c r="P37" i="5"/>
  <c r="K26" i="5"/>
  <c r="L26" i="5"/>
  <c r="M26" i="5"/>
  <c r="N26" i="5"/>
  <c r="O26" i="5"/>
  <c r="P26" i="5" s="1"/>
  <c r="E16" i="5"/>
  <c r="F16" i="5"/>
  <c r="G16" i="5"/>
  <c r="H16" i="5"/>
  <c r="J16" i="5"/>
  <c r="K16" i="5"/>
  <c r="L16" i="5"/>
  <c r="M16" i="5"/>
  <c r="N16" i="5"/>
  <c r="O16" i="5"/>
  <c r="J10" i="5"/>
  <c r="K10" i="5"/>
  <c r="L10" i="5"/>
  <c r="M10" i="5"/>
  <c r="N10" i="5"/>
  <c r="O10" i="5"/>
  <c r="E10" i="5"/>
  <c r="F10" i="5"/>
  <c r="G10" i="5"/>
  <c r="H10" i="5"/>
  <c r="P11" i="5"/>
  <c r="P12" i="5"/>
  <c r="P13" i="5"/>
  <c r="P14" i="5"/>
  <c r="P15" i="5"/>
  <c r="P17" i="5"/>
  <c r="P18" i="5"/>
  <c r="P19" i="5"/>
  <c r="P20" i="5"/>
  <c r="P21" i="5"/>
  <c r="P22" i="5"/>
  <c r="P23" i="5"/>
  <c r="P24" i="5"/>
  <c r="P25" i="5"/>
  <c r="P27" i="5"/>
  <c r="P28" i="5"/>
  <c r="P29" i="5"/>
  <c r="P30" i="5"/>
  <c r="P31" i="5"/>
  <c r="P32" i="5"/>
  <c r="P33" i="5"/>
  <c r="P34" i="5"/>
  <c r="P35" i="5"/>
  <c r="P38" i="5"/>
  <c r="P36" i="5" s="1"/>
  <c r="P39" i="5"/>
  <c r="P40" i="5"/>
  <c r="P41" i="5"/>
  <c r="P42" i="5"/>
  <c r="P43" i="5"/>
  <c r="P45" i="5"/>
  <c r="P46" i="5"/>
  <c r="P44" i="5" s="1"/>
  <c r="P47" i="5"/>
  <c r="P48" i="5"/>
  <c r="P49" i="5"/>
  <c r="P50" i="5"/>
  <c r="P51" i="5"/>
  <c r="P53" i="5"/>
  <c r="P54" i="5"/>
  <c r="P55" i="5"/>
  <c r="P56" i="5"/>
  <c r="P57" i="5"/>
  <c r="P58" i="5"/>
  <c r="P59" i="5"/>
  <c r="P60" i="5"/>
  <c r="P61" i="5"/>
  <c r="P63" i="5"/>
  <c r="P64" i="5"/>
  <c r="P62" i="5" s="1"/>
  <c r="P65" i="5"/>
  <c r="P66" i="5"/>
  <c r="P68" i="5"/>
  <c r="P67" i="5" s="1"/>
  <c r="P69" i="5"/>
  <c r="P71" i="5"/>
  <c r="P70" i="5" s="1"/>
  <c r="P72" i="5"/>
  <c r="P73" i="5"/>
  <c r="P76" i="5"/>
  <c r="P77" i="5"/>
  <c r="P79" i="5"/>
  <c r="P78" i="5" s="1"/>
  <c r="P80" i="5"/>
  <c r="P82" i="5"/>
  <c r="P81" i="5" s="1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D16" i="5"/>
  <c r="D10" i="5"/>
  <c r="I83" i="5" l="1"/>
  <c r="P74" i="5"/>
  <c r="G74" i="5"/>
  <c r="G83" i="5" s="1"/>
  <c r="P83" i="5" s="1"/>
  <c r="P10" i="5"/>
  <c r="P52" i="5"/>
  <c r="P16" i="5"/>
  <c r="B9" i="2" l="1"/>
  <c r="B15" i="2"/>
  <c r="B25" i="2"/>
  <c r="B35" i="2" l="1"/>
  <c r="B61" i="2"/>
  <c r="B73" i="2" s="1"/>
  <c r="B86" i="2" s="1"/>
</calcChain>
</file>

<file path=xl/sharedStrings.xml><?xml version="1.0" encoding="utf-8"?>
<sst xmlns="http://schemas.openxmlformats.org/spreadsheetml/2006/main" count="196" uniqueCount="116">
  <si>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</si>
  <si>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</si>
  <si>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</si>
  <si>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</si>
  <si>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</si>
  <si>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</si>
  <si>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</si>
  <si>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</si>
  <si>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</si>
  <si>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</si>
  <si>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</si>
  <si>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</si>
  <si>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</si>
  <si>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</si>
  <si>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</si>
  <si>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</si>
  <si>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</si>
  <si>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</si>
  <si>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</si>
  <si>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</si>
  <si>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</si>
  <si>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</si>
  <si>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</si>
  <si>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</si>
  <si>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</si>
  <si>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</si>
  <si>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</si>
  <si>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</si>
  <si>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</si>
  <si>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</si>
  <si>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</si>
  <si>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</si>
  <si>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</si>
  <si>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</si>
  <si>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</si>
  <si>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</si>
  <si>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</si>
  <si>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</si>
  <si>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</si>
  <si>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</si>
  <si>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</si>
  <si>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</si>
  <si>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</si>
  <si>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</si>
  <si>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</si>
  <si>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</si>
  <si>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</si>
  <si>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</si>
  <si>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</si>
  <si>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</si>
  <si>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</si>
  <si>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</si>
  <si>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</si>
  <si>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</si>
  <si>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</si>
  <si>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</si>
  <si>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</si>
  <si>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</si>
  <si>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</si>
  <si>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</si>
  <si>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</si>
  <si>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</si>
  <si>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</si>
  <si>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</si>
  <si>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</si>
  <si>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</si>
  <si>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</si>
  <si>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</si>
  <si>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</si>
  <si>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</si>
  <si>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</si>
  <si>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</si>
  <si>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</si>
  <si>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</si>
  <si>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</si>
  <si>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</si>
  <si>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</si>
  <si>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</si>
  <si>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</si>
  <si>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</si>
  <si>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</si>
  <si>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</si>
  <si>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</si>
  <si>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</si>
  <si>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</si>
  <si>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</si>
  <si>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</si>
  <si>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</si>
  <si>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</si>
  <si>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</si>
  <si>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</si>
  <si>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</si>
  <si>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</si>
  <si>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Presupuesto de Gastos y Aplicaciones Financieras </t>
  </si>
  <si>
    <t>CORPORACION DE FOMENTO DE LA INDUSTRIA HOTELERA Y DESARROLLO DEL TURISMO</t>
  </si>
  <si>
    <t>Fuente: Departamento de Planificacion y Desarrollo y Presupuesto</t>
  </si>
  <si>
    <t>Elaborado por:</t>
  </si>
  <si>
    <t>Aprobado por:</t>
  </si>
  <si>
    <t>Gerente General</t>
  </si>
  <si>
    <t>Encargado de Depto. de Planificacion y Presupuesto</t>
  </si>
  <si>
    <t xml:space="preserve">Elaborado por </t>
  </si>
  <si>
    <t xml:space="preserve">Ejecución de Gastos y Aplicaciones Financieras </t>
  </si>
  <si>
    <t>Juan Nicolas M. Mendez Feliz</t>
  </si>
  <si>
    <t>JUAN N. MENDEZ FELIZ</t>
  </si>
  <si>
    <t>ARSENIO BORGES</t>
  </si>
  <si>
    <t>Año 2021</t>
  </si>
  <si>
    <t>Ministerio de Turismo</t>
  </si>
  <si>
    <t>Gasto devengado</t>
  </si>
  <si>
    <t>DETALLE</t>
  </si>
  <si>
    <t>Total</t>
  </si>
  <si>
    <t>Total general</t>
  </si>
  <si>
    <t>Enc.Presupuesto</t>
  </si>
  <si>
    <t>Presupuesto Aprobado: Se refiere al presupuesto aprobado en la Ley de Presupuesto General del Estado.</t>
  </si>
  <si>
    <t>Presupuesto Modificado: Se refiere al presupuesto aprobado en caso de que el Congreso Nacional apruebe un presupuesto complementario.</t>
  </si>
  <si>
    <t>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</si>
  <si>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Estos documentos se publicarán en Formato de Documento Portátil (no imagen) debidamente firmado por las autoridades competentes, y otro, en formato Excel (.XLSX).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</si>
</sst>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u/>
      <sz val="11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2860BC"/>
        <bgColor theme="4" tint="0.79998168889431442"/>
      </patternFill>
    </fill>
    <fill>
      <patternFill patternType="solid">
        <fgColor rgb="FF2860BC"/>
        <bgColor indexed="64"/>
      </patternFill>
    </fill>
    <fill>
      <patternFill patternType="solid">
        <fgColor rgb="FF2148C3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4" fillId="0" borderId="0" xfId="0" applyFont="1" applyAlignment="1">
      <alignment horizontal="left" vertical="center" wrapText="1" indent="2"/>
    </xf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/>
    <xf numFmtId="165" fontId="4" fillId="0" borderId="0" xfId="0" applyNumberFormat="1" applyFont="1"/>
    <xf numFmtId="165" fontId="1" fillId="0" borderId="0" xfId="0" applyNumberFormat="1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6" fillId="0" borderId="0" xfId="0" applyFont="1"/>
    <xf numFmtId="43" fontId="7" fillId="0" borderId="1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3" fontId="7" fillId="0" borderId="0" xfId="1" applyFont="1" applyBorder="1" applyAlignment="1">
      <alignment vertical="center" wrapText="1"/>
    </xf>
    <xf numFmtId="43" fontId="6" fillId="0" borderId="0" xfId="1" applyFont="1" applyBorder="1"/>
    <xf numFmtId="43" fontId="6" fillId="0" borderId="0" xfId="1" applyFont="1"/>
    <xf numFmtId="0" fontId="6" fillId="0" borderId="0" xfId="0" applyFont="1" applyBorder="1" applyAlignment="1">
      <alignment horizontal="left" vertical="center" wrapText="1" indent="2"/>
    </xf>
    <xf numFmtId="165" fontId="6" fillId="0" borderId="0" xfId="0" applyNumberFormat="1" applyFont="1"/>
    <xf numFmtId="0" fontId="6" fillId="0" borderId="0" xfId="0" applyFont="1" applyBorder="1"/>
    <xf numFmtId="2" fontId="6" fillId="0" borderId="0" xfId="0" applyNumberFormat="1" applyFont="1" applyBorder="1"/>
    <xf numFmtId="43" fontId="6" fillId="0" borderId="0" xfId="0" applyNumberFormat="1" applyFont="1" applyBorder="1"/>
    <xf numFmtId="43" fontId="6" fillId="0" borderId="0" xfId="0" applyNumberFormat="1" applyFont="1"/>
    <xf numFmtId="3" fontId="6" fillId="0" borderId="0" xfId="0" applyNumberFormat="1" applyFont="1" applyBorder="1"/>
    <xf numFmtId="0" fontId="6" fillId="0" borderId="0" xfId="0" applyFont="1" applyAlignment="1">
      <alignment horizontal="left" vertical="center" wrapText="1" indent="2"/>
    </xf>
    <xf numFmtId="2" fontId="6" fillId="0" borderId="0" xfId="0" applyNumberFormat="1" applyFont="1"/>
    <xf numFmtId="0" fontId="7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3" fontId="6" fillId="0" borderId="0" xfId="0" applyNumberFormat="1" applyFont="1"/>
    <xf numFmtId="0" fontId="6" fillId="0" borderId="3" xfId="0" applyFont="1" applyBorder="1"/>
    <xf numFmtId="0" fontId="7" fillId="0" borderId="0" xfId="0" applyFont="1"/>
    <xf numFmtId="43" fontId="7" fillId="0" borderId="11" xfId="1" applyFont="1" applyBorder="1" applyAlignment="1">
      <alignment horizontal="left" vertical="center" wrapText="1"/>
    </xf>
    <xf numFmtId="43" fontId="7" fillId="0" borderId="0" xfId="1" applyFont="1" applyBorder="1"/>
    <xf numFmtId="164" fontId="0" fillId="0" borderId="0" xfId="0" applyNumberFormat="1"/>
    <xf numFmtId="43" fontId="7" fillId="0" borderId="0" xfId="1" applyFont="1"/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5" borderId="0" xfId="0" applyFont="1" applyFill="1"/>
    <xf numFmtId="0" fontId="8" fillId="5" borderId="0" xfId="0" applyFont="1" applyFill="1"/>
    <xf numFmtId="164" fontId="8" fillId="5" borderId="0" xfId="0" applyNumberFormat="1" applyFont="1" applyFill="1"/>
    <xf numFmtId="164" fontId="5" fillId="5" borderId="0" xfId="0" applyNumberFormat="1" applyFont="1" applyFill="1"/>
    <xf numFmtId="4" fontId="6" fillId="0" borderId="0" xfId="0" applyNumberFormat="1" applyFont="1"/>
    <xf numFmtId="43" fontId="9" fillId="0" borderId="0" xfId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9" fillId="0" borderId="0" xfId="0" applyNumberFormat="1" applyFont="1"/>
    <xf numFmtId="165" fontId="9" fillId="0" borderId="0" xfId="0" applyNumberFormat="1" applyFont="1" applyAlignment="1">
      <alignment vertical="center" wrapText="1"/>
    </xf>
    <xf numFmtId="165" fontId="7" fillId="0" borderId="0" xfId="0" applyNumberFormat="1" applyFont="1" applyBorder="1" applyAlignment="1">
      <alignment horizontal="left" vertical="center" wrapText="1"/>
    </xf>
    <xf numFmtId="0" fontId="11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2"/>
    </xf>
    <xf numFmtId="0" fontId="6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</xdr:rowOff>
    </xdr:from>
    <xdr:to>
      <xdr:col>0</xdr:col>
      <xdr:colOff>2124075</xdr:colOff>
      <xdr:row>92</xdr:row>
      <xdr:rowOff>9526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6248400</xdr:colOff>
      <xdr:row>92</xdr:row>
      <xdr:rowOff>9525</xdr:rowOff>
    </xdr:from>
    <xdr:to>
      <xdr:col>2</xdr:col>
      <xdr:colOff>990600</xdr:colOff>
      <xdr:row>92</xdr:row>
      <xdr:rowOff>9526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624840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228600</xdr:colOff>
      <xdr:row>1</xdr:row>
      <xdr:rowOff>9525</xdr:rowOff>
    </xdr:from>
    <xdr:to>
      <xdr:col>2</xdr:col>
      <xdr:colOff>952500</xdr:colOff>
      <xdr:row>4</xdr:row>
      <xdr:rowOff>114300</xdr:rowOff>
    </xdr:to>
    <xdr:pic>
      <xdr:nvPicPr>
        <xdr:cNvPr id="7" name="6 Imagen" descr="C:\Users\patriciag\Downloads\(02) CORPHOTELS. versión centralizada. Uso regular. (2)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7460" r="28138" b="44035"/>
        <a:stretch>
          <a:fillRect/>
        </a:stretch>
      </xdr:blipFill>
      <xdr:spPr bwMode="auto">
        <a:xfrm>
          <a:off x="8686800" y="209550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232833</xdr:colOff>
      <xdr:row>0</xdr:row>
      <xdr:rowOff>105833</xdr:rowOff>
    </xdr:from>
    <xdr:to>
      <xdr:col>0</xdr:col>
      <xdr:colOff>1905000</xdr:colOff>
      <xdr:row>4</xdr:row>
      <xdr:rowOff>116788</xdr:rowOff>
    </xdr:to>
    <xdr:pic>
      <xdr:nvPicPr>
        <xdr:cNvPr id="8" name="7 Imagen" descr="Logo-Mitur-Final.-Copy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2833" y="105833"/>
          <a:ext cx="1672167" cy="815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1004455</xdr:colOff>
      <xdr:row>0</xdr:row>
      <xdr:rowOff>0</xdr:rowOff>
    </xdr:from>
    <xdr:to>
      <xdr:col>0</xdr:col>
      <xdr:colOff>2882241</xdr:colOff>
      <xdr:row>4</xdr:row>
      <xdr:rowOff>105915</xdr:rowOff>
    </xdr:to>
    <xdr:pic>
      <xdr:nvPicPr>
        <xdr:cNvPr id="4" name="3 Imagen" descr="Logo-Mitur-Final.-Copy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455" y="0"/>
          <a:ext cx="1877786" cy="919870"/>
        </a:xfrm>
        <a:prstGeom prst="rect">
          <a:avLst/>
        </a:prstGeom>
      </xdr:spPr>
    </xdr:pic>
    <xdr:clientData/>
  </xdr:twoCellAnchor>
  <xdr:twoCellAnchor editAs="oneCell">
    <xdr:from>
      <xdr:col>12</xdr:col>
      <xdr:colOff>260816</xdr:colOff>
      <xdr:row>0</xdr:row>
      <xdr:rowOff>86591</xdr:rowOff>
    </xdr:from>
    <xdr:to>
      <xdr:col>14</xdr:col>
      <xdr:colOff>831273</xdr:colOff>
      <xdr:row>4</xdr:row>
      <xdr:rowOff>78791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E25C80-BA79-4315-8E2B-5EB40075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2952" y="86591"/>
          <a:ext cx="2544730" cy="80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7"/>
  <sheetViews>
    <sheetView showGridLines="0" view="pageBreakPreview" zoomScale="90" zoomScaleNormal="100" zoomScaleSheetLayoutView="90" zoomScalePageLayoutView="55" workbookViewId="0">
      <selection activeCell="A91" sqref="A91"/>
    </sheetView>
  </sheetViews>
  <sheetFormatPr baseColWidth="10" defaultColWidth="9.140625" defaultRowHeight="15" x14ac:dyDescent="0.25"/>
  <cols>
    <col min="1" max="1" width="94.7109375" customWidth="1"/>
    <col min="2" max="2" width="32.140625" bestFit="1" customWidth="1"/>
    <col min="3" max="3" width="20.28515625" customWidth="1"/>
    <col min="4" max="4" width="11.5703125" bestFit="1" customWidth="1"/>
  </cols>
  <sheetData>
    <row r="1" spans="1:3" ht="15.75" x14ac:dyDescent="0.25">
      <c r="A1" s="71" t="s">
        <v>106</v>
      </c>
      <c r="B1" s="71"/>
      <c r="C1" s="71"/>
    </row>
    <row r="2" spans="1:3" ht="15.75" x14ac:dyDescent="0.25">
      <c r="A2" s="69" t="s">
        <v>94</v>
      </c>
      <c r="B2" s="69"/>
      <c r="C2" s="69"/>
    </row>
    <row r="3" spans="1:3" ht="15.75" x14ac:dyDescent="0.25">
      <c r="A3" s="69" t="s">
        <v>105</v>
      </c>
      <c r="B3" s="69"/>
      <c r="C3" s="69"/>
    </row>
    <row r="4" spans="1:3" ht="15.75" x14ac:dyDescent="0.25">
      <c r="A4" s="69" t="s">
        <v>93</v>
      </c>
      <c r="B4" s="69"/>
      <c r="C4" s="69"/>
    </row>
    <row r="5" spans="1:3" ht="15.75" x14ac:dyDescent="0.25">
      <c r="A5" s="70" t="s">
        <v>36</v>
      </c>
      <c r="B5" s="70"/>
      <c r="C5" s="70"/>
    </row>
    <row r="6" spans="1:3" ht="15.75" x14ac:dyDescent="0.25">
      <c r="A6" s="7"/>
      <c r="B6" s="7"/>
      <c r="C6" s="7"/>
    </row>
    <row r="7" spans="1:3" ht="31.5" x14ac:dyDescent="0.25">
      <c r="A7" s="64" t="s">
        <v>0</v>
      </c>
      <c r="B7" s="65" t="s">
        <v>37</v>
      </c>
      <c r="C7" s="65" t="s">
        <v>38</v>
      </c>
    </row>
    <row r="8" spans="1:3" ht="15.75" x14ac:dyDescent="0.25">
      <c r="A8" s="8" t="s">
        <v>1</v>
      </c>
      <c r="B8" s="9"/>
      <c r="C8" s="9"/>
    </row>
    <row r="9" spans="1:3" ht="15.75" x14ac:dyDescent="0.25">
      <c r="A9" s="10" t="s">
        <v>2</v>
      </c>
      <c r="B9" s="11">
        <f>SUM(B10:B14)</f>
        <v>83614592</v>
      </c>
      <c r="C9" s="12"/>
    </row>
    <row r="10" spans="1:3" ht="15.75" x14ac:dyDescent="0.25">
      <c r="A10" s="13" t="s">
        <v>3</v>
      </c>
      <c r="B10" s="14">
        <v>56598007</v>
      </c>
      <c r="C10" s="14"/>
    </row>
    <row r="11" spans="1:3" ht="15.75" x14ac:dyDescent="0.25">
      <c r="A11" s="13" t="s">
        <v>4</v>
      </c>
      <c r="B11" s="14">
        <v>5848000</v>
      </c>
      <c r="C11" s="7"/>
    </row>
    <row r="12" spans="1:3" ht="15.75" x14ac:dyDescent="0.25">
      <c r="A12" s="13" t="s">
        <v>39</v>
      </c>
      <c r="B12" s="14">
        <v>900000</v>
      </c>
      <c r="C12" s="7"/>
    </row>
    <row r="13" spans="1:3" ht="15.75" x14ac:dyDescent="0.25">
      <c r="A13" s="13" t="s">
        <v>5</v>
      </c>
      <c r="B13" s="14">
        <v>13490585</v>
      </c>
      <c r="C13" s="7"/>
    </row>
    <row r="14" spans="1:3" ht="15.75" x14ac:dyDescent="0.25">
      <c r="A14" s="13" t="s">
        <v>6</v>
      </c>
      <c r="B14" s="14">
        <v>6778000</v>
      </c>
      <c r="C14" s="7"/>
    </row>
    <row r="15" spans="1:3" ht="15.75" x14ac:dyDescent="0.25">
      <c r="A15" s="10" t="s">
        <v>7</v>
      </c>
      <c r="B15" s="15">
        <f>SUM(B16:B23)</f>
        <v>44920750</v>
      </c>
      <c r="C15" s="7"/>
    </row>
    <row r="16" spans="1:3" ht="15.75" x14ac:dyDescent="0.25">
      <c r="A16" s="13" t="s">
        <v>8</v>
      </c>
      <c r="B16" s="14">
        <v>4000000</v>
      </c>
      <c r="C16" s="7"/>
    </row>
    <row r="17" spans="1:3" ht="15.75" x14ac:dyDescent="0.25">
      <c r="A17" s="13" t="s">
        <v>9</v>
      </c>
      <c r="B17" s="14">
        <v>1450000</v>
      </c>
      <c r="C17" s="16"/>
    </row>
    <row r="18" spans="1:3" ht="15.75" x14ac:dyDescent="0.25">
      <c r="A18" s="13" t="s">
        <v>10</v>
      </c>
      <c r="B18" s="14">
        <v>2525000</v>
      </c>
      <c r="C18" s="7"/>
    </row>
    <row r="19" spans="1:3" ht="18" customHeight="1" x14ac:dyDescent="0.25">
      <c r="A19" s="13" t="s">
        <v>11</v>
      </c>
      <c r="B19" s="14">
        <v>1690000</v>
      </c>
      <c r="C19" s="7"/>
    </row>
    <row r="20" spans="1:3" ht="15.75" x14ac:dyDescent="0.25">
      <c r="A20" s="13" t="s">
        <v>12</v>
      </c>
      <c r="B20" s="14">
        <v>775000</v>
      </c>
      <c r="C20" s="7"/>
    </row>
    <row r="21" spans="1:3" ht="15.75" x14ac:dyDescent="0.25">
      <c r="A21" s="13" t="s">
        <v>13</v>
      </c>
      <c r="B21" s="14">
        <v>1285000</v>
      </c>
      <c r="C21" s="7"/>
    </row>
    <row r="22" spans="1:3" ht="31.5" x14ac:dyDescent="0.25">
      <c r="A22" s="13" t="s">
        <v>14</v>
      </c>
      <c r="B22" s="14">
        <v>5827000</v>
      </c>
      <c r="C22" s="16"/>
    </row>
    <row r="23" spans="1:3" ht="15.75" x14ac:dyDescent="0.25">
      <c r="A23" s="13" t="s">
        <v>15</v>
      </c>
      <c r="B23" s="14">
        <v>27368750</v>
      </c>
      <c r="C23" s="16"/>
    </row>
    <row r="24" spans="1:3" ht="15.75" x14ac:dyDescent="0.25">
      <c r="A24" s="13" t="s">
        <v>40</v>
      </c>
      <c r="B24" s="14">
        <v>200000</v>
      </c>
      <c r="C24" s="7"/>
    </row>
    <row r="25" spans="1:3" ht="15.75" x14ac:dyDescent="0.25">
      <c r="A25" s="10" t="s">
        <v>16</v>
      </c>
      <c r="B25" s="17">
        <f>SUM(B26:B34)</f>
        <v>12290000</v>
      </c>
      <c r="C25" s="7"/>
    </row>
    <row r="26" spans="1:3" ht="15.75" x14ac:dyDescent="0.25">
      <c r="A26" s="13" t="s">
        <v>17</v>
      </c>
      <c r="B26" s="14">
        <v>1685000</v>
      </c>
      <c r="C26" s="7"/>
    </row>
    <row r="27" spans="1:3" ht="15.75" x14ac:dyDescent="0.25">
      <c r="A27" s="13" t="s">
        <v>18</v>
      </c>
      <c r="B27" s="14">
        <v>1045000</v>
      </c>
      <c r="C27" s="7"/>
    </row>
    <row r="28" spans="1:3" ht="15.75" x14ac:dyDescent="0.25">
      <c r="A28" s="13" t="s">
        <v>19</v>
      </c>
      <c r="B28" s="14">
        <v>600000</v>
      </c>
      <c r="C28" s="7"/>
    </row>
    <row r="29" spans="1:3" ht="15.75" x14ac:dyDescent="0.25">
      <c r="A29" s="13" t="s">
        <v>20</v>
      </c>
      <c r="B29" s="24">
        <v>160000</v>
      </c>
      <c r="C29" s="7"/>
    </row>
    <row r="30" spans="1:3" ht="15.75" x14ac:dyDescent="0.25">
      <c r="A30" s="13" t="s">
        <v>21</v>
      </c>
      <c r="B30" s="14">
        <v>735000</v>
      </c>
      <c r="C30" s="16"/>
    </row>
    <row r="31" spans="1:3" ht="15.75" x14ac:dyDescent="0.25">
      <c r="A31" s="13" t="s">
        <v>22</v>
      </c>
      <c r="B31" s="14">
        <v>540000</v>
      </c>
      <c r="C31" s="16"/>
    </row>
    <row r="32" spans="1:3" ht="15.75" x14ac:dyDescent="0.25">
      <c r="A32" s="13" t="s">
        <v>23</v>
      </c>
      <c r="B32" s="14">
        <v>3100000</v>
      </c>
      <c r="C32" s="16"/>
    </row>
    <row r="33" spans="1:3" ht="15.75" x14ac:dyDescent="0.25">
      <c r="A33" s="13" t="s">
        <v>41</v>
      </c>
      <c r="B33" s="14"/>
      <c r="C33" s="7"/>
    </row>
    <row r="34" spans="1:3" ht="15.75" x14ac:dyDescent="0.25">
      <c r="A34" s="13" t="s">
        <v>24</v>
      </c>
      <c r="B34" s="14">
        <v>4425000</v>
      </c>
      <c r="C34" s="7"/>
    </row>
    <row r="35" spans="1:3" ht="15.75" x14ac:dyDescent="0.25">
      <c r="A35" s="10" t="s">
        <v>25</v>
      </c>
      <c r="B35" s="17">
        <f>SUM(B36)</f>
        <v>1585000</v>
      </c>
      <c r="C35" s="7"/>
    </row>
    <row r="36" spans="1:3" ht="15.75" x14ac:dyDescent="0.25">
      <c r="A36" s="13" t="s">
        <v>26</v>
      </c>
      <c r="B36" s="14">
        <v>1585000</v>
      </c>
      <c r="C36" s="7"/>
    </row>
    <row r="37" spans="1:3" ht="15.75" x14ac:dyDescent="0.25">
      <c r="A37" s="13" t="s">
        <v>42</v>
      </c>
      <c r="B37" s="14"/>
      <c r="C37" s="7"/>
    </row>
    <row r="38" spans="1:3" ht="15.75" x14ac:dyDescent="0.25">
      <c r="A38" s="13" t="s">
        <v>43</v>
      </c>
      <c r="B38" s="14"/>
      <c r="C38" s="7"/>
    </row>
    <row r="39" spans="1:3" ht="15.75" x14ac:dyDescent="0.25">
      <c r="A39" s="13" t="s">
        <v>44</v>
      </c>
      <c r="B39" s="14"/>
      <c r="C39" s="7"/>
    </row>
    <row r="40" spans="1:3" ht="15.75" x14ac:dyDescent="0.25">
      <c r="A40" s="13" t="s">
        <v>45</v>
      </c>
      <c r="B40" s="14"/>
      <c r="C40" s="7"/>
    </row>
    <row r="41" spans="1:3" ht="15.75" x14ac:dyDescent="0.25">
      <c r="A41" s="13" t="s">
        <v>27</v>
      </c>
      <c r="B41" s="14"/>
      <c r="C41" s="7"/>
    </row>
    <row r="42" spans="1:3" ht="15.75" x14ac:dyDescent="0.25">
      <c r="A42" s="13" t="s">
        <v>46</v>
      </c>
      <c r="B42" s="14"/>
      <c r="C42" s="7"/>
    </row>
    <row r="43" spans="1:3" ht="15.75" x14ac:dyDescent="0.25">
      <c r="A43" s="10" t="s">
        <v>47</v>
      </c>
      <c r="B43" s="17"/>
      <c r="C43" s="7"/>
    </row>
    <row r="44" spans="1:3" ht="15.75" x14ac:dyDescent="0.25">
      <c r="A44" s="13" t="s">
        <v>48</v>
      </c>
      <c r="B44" s="14"/>
      <c r="C44" s="7"/>
    </row>
    <row r="45" spans="1:3" ht="15.75" x14ac:dyDescent="0.25">
      <c r="A45" s="13" t="s">
        <v>49</v>
      </c>
      <c r="B45" s="14"/>
      <c r="C45" s="7"/>
    </row>
    <row r="46" spans="1:3" ht="15.75" x14ac:dyDescent="0.25">
      <c r="A46" s="13" t="s">
        <v>50</v>
      </c>
      <c r="B46" s="14"/>
      <c r="C46" s="7"/>
    </row>
    <row r="47" spans="1:3" ht="15.75" x14ac:dyDescent="0.25">
      <c r="A47" s="13" t="s">
        <v>51</v>
      </c>
      <c r="B47" s="14"/>
      <c r="C47" s="7"/>
    </row>
    <row r="48" spans="1:3" ht="15.75" x14ac:dyDescent="0.25">
      <c r="A48" s="13" t="s">
        <v>52</v>
      </c>
      <c r="B48" s="14"/>
      <c r="C48" s="7"/>
    </row>
    <row r="49" spans="1:3" ht="15.75" x14ac:dyDescent="0.25">
      <c r="A49" s="13" t="s">
        <v>53</v>
      </c>
      <c r="B49" s="14"/>
      <c r="C49" s="7"/>
    </row>
    <row r="50" spans="1:3" ht="15.75" x14ac:dyDescent="0.25">
      <c r="A50" s="13" t="s">
        <v>54</v>
      </c>
      <c r="B50" s="14"/>
      <c r="C50" s="7"/>
    </row>
    <row r="51" spans="1:3" ht="15.75" x14ac:dyDescent="0.25">
      <c r="A51" s="10" t="s">
        <v>28</v>
      </c>
      <c r="B51" s="17">
        <v>4279153</v>
      </c>
      <c r="C51" s="16"/>
    </row>
    <row r="52" spans="1:3" ht="15.75" x14ac:dyDescent="0.25">
      <c r="A52" s="13" t="s">
        <v>29</v>
      </c>
      <c r="B52" s="14">
        <v>1184153</v>
      </c>
      <c r="C52" s="7"/>
    </row>
    <row r="53" spans="1:3" ht="15.75" x14ac:dyDescent="0.25">
      <c r="A53" s="13" t="s">
        <v>30</v>
      </c>
      <c r="B53" s="14"/>
      <c r="C53" s="7"/>
    </row>
    <row r="54" spans="1:3" ht="15.75" x14ac:dyDescent="0.25">
      <c r="A54" s="13" t="s">
        <v>31</v>
      </c>
      <c r="B54" s="14">
        <v>50000</v>
      </c>
      <c r="C54" s="7"/>
    </row>
    <row r="55" spans="1:3" ht="15.75" x14ac:dyDescent="0.25">
      <c r="A55" s="13" t="s">
        <v>32</v>
      </c>
      <c r="B55" s="14">
        <v>2825000</v>
      </c>
      <c r="C55" s="7"/>
    </row>
    <row r="56" spans="1:3" ht="15.75" x14ac:dyDescent="0.25">
      <c r="A56" s="13" t="s">
        <v>33</v>
      </c>
      <c r="B56" s="14">
        <v>220000</v>
      </c>
      <c r="C56" s="7"/>
    </row>
    <row r="57" spans="1:3" ht="15.75" x14ac:dyDescent="0.25">
      <c r="A57" s="13" t="s">
        <v>55</v>
      </c>
      <c r="B57" s="14"/>
      <c r="C57" s="7"/>
    </row>
    <row r="58" spans="1:3" ht="15.75" x14ac:dyDescent="0.25">
      <c r="A58" s="13" t="s">
        <v>56</v>
      </c>
      <c r="B58" s="14"/>
      <c r="C58" s="7"/>
    </row>
    <row r="59" spans="1:3" ht="15.75" x14ac:dyDescent="0.25">
      <c r="A59" s="13" t="s">
        <v>34</v>
      </c>
      <c r="B59" s="14"/>
      <c r="C59" s="7"/>
    </row>
    <row r="60" spans="1:3" ht="15.75" x14ac:dyDescent="0.25">
      <c r="A60" s="13" t="s">
        <v>57</v>
      </c>
      <c r="B60" s="14"/>
      <c r="C60" s="7"/>
    </row>
    <row r="61" spans="1:3" ht="15.75" x14ac:dyDescent="0.25">
      <c r="A61" s="10" t="s">
        <v>58</v>
      </c>
      <c r="B61" s="17">
        <f>SUM(B62:B63)</f>
        <v>22031940</v>
      </c>
      <c r="C61" s="7"/>
    </row>
    <row r="62" spans="1:3" ht="15.75" x14ac:dyDescent="0.25">
      <c r="A62" s="13" t="s">
        <v>59</v>
      </c>
      <c r="B62" s="14"/>
      <c r="C62" s="7"/>
    </row>
    <row r="63" spans="1:3" ht="15.75" x14ac:dyDescent="0.25">
      <c r="A63" s="13" t="s">
        <v>60</v>
      </c>
      <c r="B63" s="14">
        <v>22031940</v>
      </c>
      <c r="C63" s="7"/>
    </row>
    <row r="64" spans="1:3" ht="15.75" x14ac:dyDescent="0.25">
      <c r="A64" s="13" t="s">
        <v>61</v>
      </c>
      <c r="B64" s="14"/>
      <c r="C64" s="7"/>
    </row>
    <row r="65" spans="1:3" ht="31.5" x14ac:dyDescent="0.25">
      <c r="A65" s="13" t="s">
        <v>62</v>
      </c>
      <c r="B65" s="14"/>
      <c r="C65" s="7"/>
    </row>
    <row r="66" spans="1:3" ht="15.75" x14ac:dyDescent="0.25">
      <c r="A66" s="10" t="s">
        <v>63</v>
      </c>
      <c r="B66" s="17"/>
      <c r="C66" s="7"/>
    </row>
    <row r="67" spans="1:3" ht="15.75" x14ac:dyDescent="0.25">
      <c r="A67" s="13" t="s">
        <v>64</v>
      </c>
      <c r="B67" s="14"/>
      <c r="C67" s="7"/>
    </row>
    <row r="68" spans="1:3" ht="15.75" x14ac:dyDescent="0.25">
      <c r="A68" s="13" t="s">
        <v>65</v>
      </c>
      <c r="B68" s="14"/>
      <c r="C68" s="7"/>
    </row>
    <row r="69" spans="1:3" ht="15.75" x14ac:dyDescent="0.25">
      <c r="A69" s="10" t="s">
        <v>66</v>
      </c>
      <c r="B69" s="17"/>
      <c r="C69" s="7"/>
    </row>
    <row r="70" spans="1:3" ht="15.75" x14ac:dyDescent="0.25">
      <c r="A70" s="13" t="s">
        <v>67</v>
      </c>
      <c r="B70" s="14"/>
      <c r="C70" s="7"/>
    </row>
    <row r="71" spans="1:3" ht="15.75" x14ac:dyDescent="0.25">
      <c r="A71" s="13" t="s">
        <v>68</v>
      </c>
      <c r="B71" s="14"/>
      <c r="C71" s="7"/>
    </row>
    <row r="72" spans="1:3" ht="15.75" x14ac:dyDescent="0.25">
      <c r="A72" s="13" t="s">
        <v>69</v>
      </c>
      <c r="B72" s="14"/>
      <c r="C72" s="7"/>
    </row>
    <row r="73" spans="1:3" ht="15.75" x14ac:dyDescent="0.25">
      <c r="A73" s="18" t="s">
        <v>35</v>
      </c>
      <c r="B73" s="19">
        <f>+B25+B51+B15+B9+B61+B35</f>
        <v>168721435</v>
      </c>
      <c r="C73" s="19"/>
    </row>
    <row r="74" spans="1:3" ht="15.75" x14ac:dyDescent="0.25">
      <c r="A74" s="20"/>
      <c r="B74" s="14"/>
      <c r="C74" s="16"/>
    </row>
    <row r="75" spans="1:3" ht="15.75" x14ac:dyDescent="0.25">
      <c r="A75" s="8" t="s">
        <v>70</v>
      </c>
      <c r="B75" s="21"/>
      <c r="C75" s="7"/>
    </row>
    <row r="76" spans="1:3" ht="15.75" x14ac:dyDescent="0.25">
      <c r="A76" s="10" t="s">
        <v>71</v>
      </c>
      <c r="B76" s="17"/>
      <c r="C76" s="7"/>
    </row>
    <row r="77" spans="1:3" ht="15.75" x14ac:dyDescent="0.25">
      <c r="A77" s="13" t="s">
        <v>72</v>
      </c>
      <c r="B77" s="14"/>
      <c r="C77" s="7"/>
    </row>
    <row r="78" spans="1:3" ht="15.75" x14ac:dyDescent="0.25">
      <c r="A78" s="13" t="s">
        <v>73</v>
      </c>
      <c r="B78" s="14"/>
      <c r="C78" s="7"/>
    </row>
    <row r="79" spans="1:3" ht="15.75" x14ac:dyDescent="0.25">
      <c r="A79" s="10" t="s">
        <v>74</v>
      </c>
      <c r="B79" s="17"/>
      <c r="C79" s="7"/>
    </row>
    <row r="80" spans="1:3" ht="15.75" x14ac:dyDescent="0.25">
      <c r="A80" s="13" t="s">
        <v>75</v>
      </c>
      <c r="B80" s="14"/>
      <c r="C80" s="7"/>
    </row>
    <row r="81" spans="1:3" ht="15.75" x14ac:dyDescent="0.25">
      <c r="A81" s="13" t="s">
        <v>76</v>
      </c>
      <c r="B81" s="14"/>
      <c r="C81" s="7"/>
    </row>
    <row r="82" spans="1:3" ht="15.75" x14ac:dyDescent="0.25">
      <c r="A82" s="10" t="s">
        <v>77</v>
      </c>
      <c r="B82" s="17"/>
      <c r="C82" s="7"/>
    </row>
    <row r="83" spans="1:3" ht="15.75" x14ac:dyDescent="0.25">
      <c r="A83" s="13" t="s">
        <v>78</v>
      </c>
      <c r="B83" s="14"/>
      <c r="C83" s="7"/>
    </row>
    <row r="84" spans="1:3" ht="15.75" x14ac:dyDescent="0.25">
      <c r="A84" s="18" t="s">
        <v>79</v>
      </c>
      <c r="B84" s="19"/>
      <c r="C84" s="19"/>
    </row>
    <row r="85" spans="1:3" ht="15.75" x14ac:dyDescent="0.25">
      <c r="A85" s="7"/>
      <c r="B85" s="7"/>
      <c r="C85" s="7"/>
    </row>
    <row r="86" spans="1:3" ht="15.75" x14ac:dyDescent="0.25">
      <c r="A86" s="2" t="s">
        <v>80</v>
      </c>
      <c r="B86" s="22">
        <f>+B73+B76</f>
        <v>168721435</v>
      </c>
      <c r="C86" s="22"/>
    </row>
    <row r="87" spans="1:3" ht="15.75" x14ac:dyDescent="0.25">
      <c r="A87" s="7" t="s">
        <v>95</v>
      </c>
      <c r="B87" s="7"/>
      <c r="C87" s="7"/>
    </row>
    <row r="88" spans="1:3" ht="15.75" x14ac:dyDescent="0.25">
      <c r="A88" s="7"/>
      <c r="B88" s="7"/>
      <c r="C88" s="7"/>
    </row>
    <row r="89" spans="1:3" ht="15.75" x14ac:dyDescent="0.25">
      <c r="A89" s="7"/>
      <c r="B89" s="7"/>
      <c r="C89" s="7"/>
    </row>
    <row r="90" spans="1:3" ht="15.75" x14ac:dyDescent="0.25">
      <c r="A90" s="7"/>
      <c r="B90" s="7"/>
      <c r="C90" s="7"/>
    </row>
    <row r="91" spans="1:3" ht="15.75" x14ac:dyDescent="0.25">
      <c r="A91" s="7"/>
      <c r="B91" s="7"/>
      <c r="C91" s="7"/>
    </row>
    <row r="92" spans="1:3" ht="15.75" x14ac:dyDescent="0.25">
      <c r="A92" s="7"/>
      <c r="B92" s="7"/>
      <c r="C92" s="7"/>
    </row>
    <row r="93" spans="1:3" ht="15.75" x14ac:dyDescent="0.25">
      <c r="A93" s="7" t="s">
        <v>96</v>
      </c>
      <c r="B93" s="7" t="s">
        <v>97</v>
      </c>
      <c r="C93" s="7"/>
    </row>
    <row r="94" spans="1:3" ht="15.75" x14ac:dyDescent="0.25">
      <c r="A94" s="23" t="s">
        <v>103</v>
      </c>
      <c r="B94" s="23" t="s">
        <v>104</v>
      </c>
      <c r="C94" s="7"/>
    </row>
    <row r="95" spans="1:3" ht="15.75" x14ac:dyDescent="0.25">
      <c r="A95" s="7" t="s">
        <v>99</v>
      </c>
      <c r="B95" s="7" t="s">
        <v>98</v>
      </c>
      <c r="C95" s="7"/>
    </row>
    <row r="102" spans="1:1" ht="18.75" x14ac:dyDescent="0.3">
      <c r="A102" s="1"/>
    </row>
    <row r="103" spans="1:1" x14ac:dyDescent="0.25">
      <c r="A103" s="3"/>
    </row>
    <row r="104" spans="1:1" x14ac:dyDescent="0.25">
      <c r="A104" s="3"/>
    </row>
    <row r="105" spans="1:1" ht="18.75" x14ac:dyDescent="0.3">
      <c r="A105" s="1"/>
    </row>
    <row r="106" spans="1:1" x14ac:dyDescent="0.25">
      <c r="A106" s="3"/>
    </row>
    <row r="107" spans="1:1" x14ac:dyDescent="0.25">
      <c r="A107" s="3"/>
    </row>
  </sheetData>
  <mergeCells count="5">
    <mergeCell ref="A2:C2"/>
    <mergeCell ref="A3:C3"/>
    <mergeCell ref="A5:C5"/>
    <mergeCell ref="A4:C4"/>
    <mergeCell ref="A1:C1"/>
  </mergeCells>
  <pageMargins left="0.7" right="0.7" top="0.75" bottom="0.75" header="0.3" footer="0.3"/>
  <pageSetup scale="61" fitToHeight="0" orientation="portrait" r:id="rId1"/>
  <rowBreaks count="1" manualBreakCount="1">
    <brk id="60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8"/>
  <sheetViews>
    <sheetView showGridLines="0" tabSelected="1" view="pageLayout" topLeftCell="A10" zoomScale="40" zoomScaleNormal="55" zoomScaleSheetLayoutView="70" zoomScalePageLayoutView="40" workbookViewId="0">
      <selection activeCell="A96" sqref="A96:E99"/>
    </sheetView>
  </sheetViews>
  <sheetFormatPr baseColWidth="10" defaultColWidth="9.140625" defaultRowHeight="15" x14ac:dyDescent="0.25"/>
  <cols>
    <col min="1" max="1" width="56.85546875" style="25" customWidth="1"/>
    <col min="2" max="2" width="24.7109375" style="25" customWidth="1"/>
    <col min="3" max="3" width="13.5703125" style="25" customWidth="1"/>
    <col min="4" max="4" width="21.5703125" style="25" customWidth="1"/>
    <col min="5" max="5" width="21.28515625" style="25" customWidth="1"/>
    <col min="6" max="7" width="19.7109375" style="25" customWidth="1"/>
    <col min="8" max="9" width="22" style="25" customWidth="1"/>
    <col min="10" max="10" width="20.7109375" style="25" bestFit="1" customWidth="1"/>
    <col min="11" max="15" width="14.7109375" style="25" customWidth="1"/>
    <col min="16" max="16" width="17.5703125" customWidth="1"/>
    <col min="17" max="17" width="96.7109375" bestFit="1" customWidth="1"/>
    <col min="19" max="20" width="6.5703125" bestFit="1" customWidth="1"/>
    <col min="21" max="22" width="6.140625" bestFit="1" customWidth="1"/>
    <col min="23" max="24" width="6.5703125" bestFit="1" customWidth="1"/>
    <col min="25" max="26" width="6" bestFit="1" customWidth="1"/>
    <col min="27" max="28" width="7" bestFit="1" customWidth="1"/>
  </cols>
  <sheetData>
    <row r="1" spans="1:28" ht="18.75" x14ac:dyDescent="0.3">
      <c r="A1" s="72" t="s">
        <v>106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Q1" s="1"/>
    </row>
    <row r="2" spans="1:28" x14ac:dyDescent="0.25">
      <c r="A2" s="72" t="s">
        <v>94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Q2" s="3"/>
    </row>
    <row r="3" spans="1:28" x14ac:dyDescent="0.25">
      <c r="A3" s="72" t="s">
        <v>105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Q3" s="3"/>
    </row>
    <row r="4" spans="1:28" x14ac:dyDescent="0.25">
      <c r="A4" s="72" t="s">
        <v>101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Q4" s="3"/>
    </row>
    <row r="5" spans="1:28" x14ac:dyDescent="0.25">
      <c r="A5" s="73" t="s">
        <v>36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Q5" s="3"/>
    </row>
    <row r="6" spans="1:28" ht="24" customHeight="1" x14ac:dyDescent="0.25">
      <c r="A6" s="80" t="s">
        <v>108</v>
      </c>
      <c r="B6" s="77" t="s">
        <v>37</v>
      </c>
      <c r="C6" s="83" t="s">
        <v>38</v>
      </c>
      <c r="D6" s="84" t="s">
        <v>107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3"/>
    </row>
    <row r="7" spans="1:28" ht="0.75" customHeight="1" x14ac:dyDescent="0.25">
      <c r="A7" s="81"/>
      <c r="B7" s="78"/>
      <c r="C7" s="83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3"/>
    </row>
    <row r="8" spans="1:28" x14ac:dyDescent="0.25">
      <c r="A8" s="82"/>
      <c r="B8" s="79"/>
      <c r="C8" s="83"/>
      <c r="D8" s="52" t="s">
        <v>81</v>
      </c>
      <c r="E8" s="52" t="s">
        <v>82</v>
      </c>
      <c r="F8" s="52" t="s">
        <v>83</v>
      </c>
      <c r="G8" s="53" t="s">
        <v>84</v>
      </c>
      <c r="H8" s="53" t="s">
        <v>85</v>
      </c>
      <c r="I8" s="52" t="s">
        <v>86</v>
      </c>
      <c r="J8" s="53" t="s">
        <v>87</v>
      </c>
      <c r="K8" s="53" t="s">
        <v>88</v>
      </c>
      <c r="L8" s="53" t="s">
        <v>89</v>
      </c>
      <c r="M8" s="52" t="s">
        <v>90</v>
      </c>
      <c r="N8" s="53" t="s">
        <v>91</v>
      </c>
      <c r="O8" s="52" t="s">
        <v>92</v>
      </c>
      <c r="P8" s="53" t="s">
        <v>109</v>
      </c>
      <c r="AA8" s="6"/>
      <c r="AB8" s="6"/>
    </row>
    <row r="9" spans="1:28" x14ac:dyDescent="0.25">
      <c r="A9" s="48" t="s">
        <v>1</v>
      </c>
      <c r="B9" s="48"/>
      <c r="C9" s="48"/>
      <c r="D9" s="48"/>
      <c r="E9" s="48"/>
      <c r="F9" s="48"/>
      <c r="G9" s="26"/>
      <c r="H9" s="26"/>
      <c r="I9" s="48"/>
      <c r="J9" s="26"/>
      <c r="K9" s="26"/>
      <c r="L9" s="26"/>
      <c r="M9" s="48"/>
      <c r="N9" s="26"/>
      <c r="O9" s="48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.75" x14ac:dyDescent="0.25">
      <c r="A10" s="27" t="s">
        <v>2</v>
      </c>
      <c r="B10" s="59">
        <f>SUM(B11:B15)</f>
        <v>83614592</v>
      </c>
      <c r="C10" s="27"/>
      <c r="D10" s="28">
        <f>+D11+D12+D13+D14+D15</f>
        <v>8457534.1600000001</v>
      </c>
      <c r="E10" s="28">
        <f t="shared" ref="E10:H10" si="0">+E11+E12+E13+E14+E15</f>
        <v>6161369.4700000007</v>
      </c>
      <c r="F10" s="28">
        <f t="shared" si="0"/>
        <v>5260281.1500000004</v>
      </c>
      <c r="G10" s="28">
        <f t="shared" si="0"/>
        <v>7004509.71</v>
      </c>
      <c r="H10" s="28">
        <f t="shared" si="0"/>
        <v>5186216.21</v>
      </c>
      <c r="I10" s="28">
        <f>+I11+I12+I13+I14+I15</f>
        <v>5451625.5999999996</v>
      </c>
      <c r="J10" s="28">
        <f>+J11+J12+J13+J14+J15</f>
        <v>5280091.22</v>
      </c>
      <c r="K10" s="28">
        <f t="shared" ref="K10" si="1">+K11+K12+K13+K14+K15</f>
        <v>0</v>
      </c>
      <c r="L10" s="28">
        <f t="shared" ref="L10" si="2">+L11+L12+L13+L14+L15</f>
        <v>0</v>
      </c>
      <c r="M10" s="28">
        <f t="shared" ref="M10" si="3">+M11+M12+M13+M14+M15</f>
        <v>0</v>
      </c>
      <c r="N10" s="28">
        <f t="shared" ref="N10" si="4">+N11+N12+N13+N14+N15</f>
        <v>0</v>
      </c>
      <c r="O10" s="28">
        <f t="shared" ref="O10" si="5">+O11+O12+O13+O14+O15</f>
        <v>0</v>
      </c>
      <c r="P10" s="50">
        <f>+O10+N10+M10+L10+K10+J10+I10+H10+G10++F10+E10+D10</f>
        <v>42801627.519999996</v>
      </c>
      <c r="S10" s="5"/>
    </row>
    <row r="11" spans="1:28" ht="15.75" x14ac:dyDescent="0.25">
      <c r="A11" s="66" t="s">
        <v>3</v>
      </c>
      <c r="B11" s="60">
        <v>56598007</v>
      </c>
      <c r="C11" s="31"/>
      <c r="D11" s="29">
        <v>1188593.43</v>
      </c>
      <c r="E11" s="29">
        <v>1108250</v>
      </c>
      <c r="F11" s="29">
        <v>2005256.68</v>
      </c>
      <c r="G11" s="29">
        <v>2691010</v>
      </c>
      <c r="H11" s="29">
        <v>2702850</v>
      </c>
      <c r="I11" s="29">
        <v>2909450</v>
      </c>
      <c r="J11" s="29">
        <v>2932306.5</v>
      </c>
      <c r="K11" s="29"/>
      <c r="L11" s="30"/>
      <c r="M11" s="30"/>
      <c r="N11" s="30"/>
      <c r="O11" s="30"/>
      <c r="P11" s="50">
        <f t="shared" ref="P11:P73" si="6">+O11+N11+M11+L11+K11+J11+I11+H11+G11++F11+E11+D11</f>
        <v>15537716.609999999</v>
      </c>
    </row>
    <row r="12" spans="1:28" ht="15.75" x14ac:dyDescent="0.25">
      <c r="A12" s="31" t="s">
        <v>4</v>
      </c>
      <c r="B12" s="60">
        <v>5848000</v>
      </c>
      <c r="C12" s="31"/>
      <c r="D12" s="29">
        <v>6674611.2800000003</v>
      </c>
      <c r="E12" s="29">
        <v>4419580.1500000004</v>
      </c>
      <c r="F12" s="29">
        <v>2630802.1800000002</v>
      </c>
      <c r="G12" s="29">
        <v>3330702.16</v>
      </c>
      <c r="H12" s="29">
        <v>1874860.96</v>
      </c>
      <c r="I12" s="29">
        <v>1935276.33</v>
      </c>
      <c r="J12" s="29">
        <v>1738177.34</v>
      </c>
      <c r="K12" s="29"/>
      <c r="L12" s="30"/>
      <c r="M12" s="30"/>
      <c r="N12" s="30"/>
      <c r="O12" s="32"/>
      <c r="P12" s="50">
        <f t="shared" si="6"/>
        <v>22604010.399999999</v>
      </c>
    </row>
    <row r="13" spans="1:28" ht="15.75" x14ac:dyDescent="0.25">
      <c r="A13" s="31" t="s">
        <v>39</v>
      </c>
      <c r="B13" s="60">
        <v>900000</v>
      </c>
      <c r="C13" s="31"/>
      <c r="D13" s="29">
        <v>36750</v>
      </c>
      <c r="E13" s="29"/>
      <c r="F13" s="29"/>
      <c r="G13" s="29">
        <v>375000</v>
      </c>
      <c r="H13" s="29"/>
      <c r="I13" s="29"/>
      <c r="J13" s="29"/>
      <c r="K13" s="29"/>
      <c r="L13" s="30"/>
      <c r="M13" s="30"/>
      <c r="N13" s="30"/>
      <c r="O13" s="32"/>
      <c r="P13" s="50">
        <f t="shared" si="6"/>
        <v>411750</v>
      </c>
    </row>
    <row r="14" spans="1:28" ht="15.75" x14ac:dyDescent="0.25">
      <c r="A14" s="31" t="s">
        <v>5</v>
      </c>
      <c r="B14" s="60">
        <v>13490585</v>
      </c>
      <c r="C14" s="31"/>
      <c r="D14" s="29"/>
      <c r="E14" s="33"/>
      <c r="F14" s="29"/>
      <c r="G14" s="34"/>
      <c r="H14" s="33"/>
      <c r="I14" s="29"/>
      <c r="J14" s="29"/>
      <c r="K14" s="33"/>
      <c r="O14" s="32"/>
      <c r="P14" s="50">
        <f t="shared" si="6"/>
        <v>0</v>
      </c>
    </row>
    <row r="15" spans="1:28" ht="15.75" x14ac:dyDescent="0.25">
      <c r="A15" s="31" t="s">
        <v>6</v>
      </c>
      <c r="B15" s="60">
        <v>6778000</v>
      </c>
      <c r="C15" s="31"/>
      <c r="D15" s="29">
        <v>557579.44999999995</v>
      </c>
      <c r="E15" s="29">
        <v>633539.31999999995</v>
      </c>
      <c r="F15" s="29">
        <v>624222.29</v>
      </c>
      <c r="G15" s="29">
        <v>607797.55000000005</v>
      </c>
      <c r="H15" s="35">
        <v>608505.25</v>
      </c>
      <c r="I15" s="29">
        <v>606899.27</v>
      </c>
      <c r="J15" s="29">
        <v>609607.38</v>
      </c>
      <c r="K15" s="29"/>
      <c r="L15" s="30"/>
      <c r="M15" s="30"/>
      <c r="N15" s="30"/>
      <c r="O15" s="32"/>
      <c r="P15" s="50">
        <f t="shared" si="6"/>
        <v>4248150.51</v>
      </c>
    </row>
    <row r="16" spans="1:28" ht="15.75" x14ac:dyDescent="0.25">
      <c r="A16" s="27" t="s">
        <v>7</v>
      </c>
      <c r="B16" s="61">
        <f>SUM(B17:B24)</f>
        <v>44920750</v>
      </c>
      <c r="C16" s="27"/>
      <c r="D16" s="49">
        <f>+D17+D18+D19+D20+D21+D22+D23+D24+D25</f>
        <v>1753481.1600000001</v>
      </c>
      <c r="E16" s="49">
        <f t="shared" ref="E16:O16" si="7">+E17+E18+E19+E20+E21+E22+E23+E24+E25</f>
        <v>3326891.1399999997</v>
      </c>
      <c r="F16" s="49">
        <f t="shared" si="7"/>
        <v>2503757.6100000003</v>
      </c>
      <c r="G16" s="49">
        <f t="shared" si="7"/>
        <v>1719668.7999999998</v>
      </c>
      <c r="H16" s="49">
        <f t="shared" si="7"/>
        <v>2214472.71</v>
      </c>
      <c r="I16" s="49">
        <f>+I17+I18+I19+I20+I21+I22+I23+I24+I25</f>
        <v>2109213.44</v>
      </c>
      <c r="J16" s="49">
        <f t="shared" si="7"/>
        <v>2073359.8900000001</v>
      </c>
      <c r="K16" s="49">
        <f t="shared" si="7"/>
        <v>0</v>
      </c>
      <c r="L16" s="49">
        <f t="shared" si="7"/>
        <v>0</v>
      </c>
      <c r="M16" s="49">
        <f t="shared" si="7"/>
        <v>0</v>
      </c>
      <c r="N16" s="49">
        <f t="shared" si="7"/>
        <v>0</v>
      </c>
      <c r="O16" s="49">
        <f t="shared" si="7"/>
        <v>0</v>
      </c>
      <c r="P16" s="50">
        <f t="shared" si="6"/>
        <v>15700844.75</v>
      </c>
    </row>
    <row r="17" spans="1:16" ht="15.75" x14ac:dyDescent="0.25">
      <c r="A17" s="31" t="s">
        <v>8</v>
      </c>
      <c r="B17" s="60">
        <v>4000000</v>
      </c>
      <c r="C17" s="31"/>
      <c r="D17" s="29">
        <v>36084.019999999997</v>
      </c>
      <c r="E17" s="29">
        <v>198722.86</v>
      </c>
      <c r="F17" s="29">
        <v>263724.14</v>
      </c>
      <c r="G17" s="29">
        <v>55115.39</v>
      </c>
      <c r="H17" s="35">
        <v>166020.94</v>
      </c>
      <c r="I17" s="35">
        <v>182555.62</v>
      </c>
      <c r="J17" s="35">
        <v>245532.28</v>
      </c>
      <c r="K17" s="35"/>
      <c r="L17" s="36"/>
      <c r="M17" s="36"/>
      <c r="N17" s="36"/>
      <c r="O17" s="32"/>
      <c r="P17" s="50">
        <f t="shared" si="6"/>
        <v>1147755.25</v>
      </c>
    </row>
    <row r="18" spans="1:16" ht="15.75" x14ac:dyDescent="0.25">
      <c r="A18" s="31" t="s">
        <v>9</v>
      </c>
      <c r="B18" s="60">
        <v>1450000</v>
      </c>
      <c r="C18" s="31"/>
      <c r="D18" s="29">
        <v>2299.4299999999998</v>
      </c>
      <c r="E18" s="29">
        <v>28621.14</v>
      </c>
      <c r="F18" s="29"/>
      <c r="G18" s="29"/>
      <c r="H18" s="35">
        <v>1076</v>
      </c>
      <c r="I18" s="35">
        <v>530.34</v>
      </c>
      <c r="J18" s="35">
        <v>2000</v>
      </c>
      <c r="K18" s="35"/>
      <c r="L18" s="36"/>
      <c r="M18" s="36"/>
      <c r="N18" s="36"/>
      <c r="O18" s="32"/>
      <c r="P18" s="50">
        <f t="shared" si="6"/>
        <v>34526.909999999996</v>
      </c>
    </row>
    <row r="19" spans="1:16" ht="15.75" x14ac:dyDescent="0.25">
      <c r="A19" s="31" t="s">
        <v>10</v>
      </c>
      <c r="B19" s="60">
        <v>2525000</v>
      </c>
      <c r="C19" s="31"/>
      <c r="D19" s="29">
        <v>81000</v>
      </c>
      <c r="E19" s="29">
        <v>285100</v>
      </c>
      <c r="F19" s="29">
        <v>117700</v>
      </c>
      <c r="G19" s="29">
        <v>59200</v>
      </c>
      <c r="H19" s="35">
        <v>171035</v>
      </c>
      <c r="I19" s="35">
        <v>186167.5</v>
      </c>
      <c r="J19" s="35">
        <v>180547.5</v>
      </c>
      <c r="K19" s="35"/>
      <c r="L19" s="36"/>
      <c r="M19" s="36"/>
      <c r="N19" s="36"/>
      <c r="O19" s="32"/>
      <c r="P19" s="50">
        <f t="shared" si="6"/>
        <v>1080750</v>
      </c>
    </row>
    <row r="20" spans="1:16" ht="15.75" x14ac:dyDescent="0.25">
      <c r="A20" s="31" t="s">
        <v>11</v>
      </c>
      <c r="B20" s="60">
        <v>1690000</v>
      </c>
      <c r="C20" s="31"/>
      <c r="D20" s="29">
        <v>8160</v>
      </c>
      <c r="E20" s="29">
        <v>13355.32</v>
      </c>
      <c r="F20" s="29">
        <v>3376.98</v>
      </c>
      <c r="G20" s="29">
        <v>13955.31</v>
      </c>
      <c r="H20" s="35">
        <v>10100</v>
      </c>
      <c r="I20" s="35">
        <v>15290.02</v>
      </c>
      <c r="J20" s="35">
        <v>34150</v>
      </c>
      <c r="K20" s="35"/>
      <c r="L20" s="36"/>
      <c r="M20" s="36"/>
      <c r="N20" s="36"/>
      <c r="O20" s="32"/>
      <c r="P20" s="50">
        <f t="shared" si="6"/>
        <v>98387.63</v>
      </c>
    </row>
    <row r="21" spans="1:16" ht="15.75" x14ac:dyDescent="0.25">
      <c r="A21" s="31" t="s">
        <v>12</v>
      </c>
      <c r="B21" s="60">
        <v>775000</v>
      </c>
      <c r="C21" s="31"/>
      <c r="D21" s="29"/>
      <c r="E21" s="29">
        <v>162142.64000000001</v>
      </c>
      <c r="F21" s="29">
        <v>6325</v>
      </c>
      <c r="G21" s="29">
        <v>17050</v>
      </c>
      <c r="H21" s="35">
        <v>2000</v>
      </c>
      <c r="I21" s="35"/>
      <c r="J21" s="35"/>
      <c r="K21" s="35"/>
      <c r="L21" s="36"/>
      <c r="N21" s="36"/>
      <c r="O21" s="32"/>
      <c r="P21" s="50">
        <f t="shared" si="6"/>
        <v>187517.64</v>
      </c>
    </row>
    <row r="22" spans="1:16" ht="15.75" x14ac:dyDescent="0.25">
      <c r="A22" s="31" t="s">
        <v>13</v>
      </c>
      <c r="B22" s="60">
        <v>1285000</v>
      </c>
      <c r="C22" s="31"/>
      <c r="D22" s="29">
        <v>43589.88</v>
      </c>
      <c r="E22" s="29">
        <v>47237</v>
      </c>
      <c r="F22" s="29">
        <v>221951.35999999999</v>
      </c>
      <c r="G22" s="29">
        <v>4102</v>
      </c>
      <c r="H22" s="35">
        <v>268784.26</v>
      </c>
      <c r="I22" s="35">
        <v>73793.37</v>
      </c>
      <c r="J22" s="35">
        <v>258681.25</v>
      </c>
      <c r="K22" s="35"/>
      <c r="L22" s="36"/>
      <c r="M22" s="36"/>
      <c r="N22" s="36"/>
      <c r="O22" s="32"/>
      <c r="P22" s="50">
        <f t="shared" si="6"/>
        <v>918139.12</v>
      </c>
    </row>
    <row r="23" spans="1:16" ht="30" x14ac:dyDescent="0.25">
      <c r="A23" s="31" t="s">
        <v>14</v>
      </c>
      <c r="B23" s="60">
        <v>5827000</v>
      </c>
      <c r="C23" s="31"/>
      <c r="D23" s="29">
        <v>95327.03</v>
      </c>
      <c r="E23" s="29">
        <v>207776.09</v>
      </c>
      <c r="F23" s="29">
        <v>126659.29</v>
      </c>
      <c r="G23" s="29">
        <v>43439.43</v>
      </c>
      <c r="H23" s="35">
        <v>86712.62</v>
      </c>
      <c r="I23" s="35">
        <v>52444.09</v>
      </c>
      <c r="J23" s="35">
        <v>136885.85</v>
      </c>
      <c r="K23" s="35"/>
      <c r="L23" s="36"/>
      <c r="M23" s="36"/>
      <c r="N23" s="36"/>
      <c r="O23" s="32"/>
      <c r="P23" s="50">
        <f t="shared" si="6"/>
        <v>749244.4</v>
      </c>
    </row>
    <row r="24" spans="1:16" ht="30" x14ac:dyDescent="0.25">
      <c r="A24" s="31" t="s">
        <v>15</v>
      </c>
      <c r="B24" s="60">
        <v>27368750</v>
      </c>
      <c r="C24" s="31"/>
      <c r="D24" s="29">
        <v>1487020.8</v>
      </c>
      <c r="E24" s="29">
        <v>2383936.09</v>
      </c>
      <c r="F24" s="29">
        <v>1764020.84</v>
      </c>
      <c r="G24" s="29">
        <v>1526806.67</v>
      </c>
      <c r="H24" s="35">
        <v>1508743.89</v>
      </c>
      <c r="I24" s="35">
        <v>1598432.5</v>
      </c>
      <c r="J24" s="35">
        <v>1215563.01</v>
      </c>
      <c r="K24" s="35"/>
      <c r="L24" s="36"/>
      <c r="M24" s="36"/>
      <c r="N24" s="36"/>
      <c r="O24" s="32"/>
      <c r="P24" s="50">
        <f t="shared" si="6"/>
        <v>11484523.800000001</v>
      </c>
    </row>
    <row r="25" spans="1:16" ht="15.75" x14ac:dyDescent="0.25">
      <c r="A25" s="31" t="s">
        <v>40</v>
      </c>
      <c r="B25" s="60">
        <v>200000</v>
      </c>
      <c r="C25" s="31"/>
      <c r="D25" s="29"/>
      <c r="E25" s="29"/>
      <c r="F25" s="29"/>
      <c r="G25" s="34"/>
      <c r="H25" s="35"/>
      <c r="I25" s="35"/>
      <c r="J25" s="33"/>
      <c r="K25" s="33"/>
      <c r="M25" s="36"/>
      <c r="O25" s="32"/>
      <c r="P25" s="50">
        <f t="shared" si="6"/>
        <v>0</v>
      </c>
    </row>
    <row r="26" spans="1:16" ht="15.75" x14ac:dyDescent="0.25">
      <c r="A26" s="27" t="s">
        <v>16</v>
      </c>
      <c r="B26" s="62">
        <f>SUM(B27:B35)</f>
        <v>12290000</v>
      </c>
      <c r="C26" s="27"/>
      <c r="D26" s="49">
        <f>+D27+D28+D29+D30+D31+D32+D33+D34+D35</f>
        <v>215151.08000000002</v>
      </c>
      <c r="E26" s="49">
        <f>+E27++E28+E29+E31+E32+E33+E34+E35</f>
        <v>409444.69</v>
      </c>
      <c r="F26" s="49">
        <f>+F27+F28+F29+F30+F31+F32+F33+F34+F35</f>
        <v>662100.12</v>
      </c>
      <c r="G26" s="49">
        <f>+G27+G28+G29+G30+G31+G32+G33+G34+G35</f>
        <v>360432.42000000004</v>
      </c>
      <c r="H26" s="49">
        <f>+H27+H28+H29+H30+H31+H32+H33+H34+H35</f>
        <v>567646.09</v>
      </c>
      <c r="I26" s="49">
        <f>+I27+I28+I29+I30+I31+I32+I33+I34+I35</f>
        <v>731827.47000000009</v>
      </c>
      <c r="J26" s="49">
        <f>J27+J29+J31+J32+J33+J35</f>
        <v>278877.70999999996</v>
      </c>
      <c r="K26" s="49">
        <f t="shared" ref="K26:O26" si="8">+K27+K28+K29+K30+K31+K32+K33+K33+K34+K35</f>
        <v>0</v>
      </c>
      <c r="L26" s="49">
        <f t="shared" si="8"/>
        <v>0</v>
      </c>
      <c r="M26" s="49">
        <f t="shared" si="8"/>
        <v>0</v>
      </c>
      <c r="N26" s="49">
        <f t="shared" si="8"/>
        <v>0</v>
      </c>
      <c r="O26" s="49">
        <f t="shared" si="8"/>
        <v>0</v>
      </c>
      <c r="P26" s="50">
        <f t="shared" si="6"/>
        <v>3225479.58</v>
      </c>
    </row>
    <row r="27" spans="1:16" ht="15.75" x14ac:dyDescent="0.25">
      <c r="A27" s="31" t="s">
        <v>17</v>
      </c>
      <c r="B27" s="60">
        <v>1685000</v>
      </c>
      <c r="C27" s="31"/>
      <c r="D27" s="29">
        <v>11609.01</v>
      </c>
      <c r="E27" s="29">
        <v>50301.25</v>
      </c>
      <c r="F27" s="29">
        <v>21865.67</v>
      </c>
      <c r="G27" s="29">
        <v>23078.23</v>
      </c>
      <c r="H27" s="35">
        <v>86146.559999999998</v>
      </c>
      <c r="I27" s="35">
        <v>33469.97</v>
      </c>
      <c r="J27" s="35">
        <v>16710.22</v>
      </c>
      <c r="K27" s="35"/>
      <c r="L27" s="36"/>
      <c r="M27" s="36"/>
      <c r="N27" s="36"/>
      <c r="O27" s="32"/>
      <c r="P27" s="50">
        <f t="shared" si="6"/>
        <v>243180.91000000003</v>
      </c>
    </row>
    <row r="28" spans="1:16" ht="15.75" x14ac:dyDescent="0.25">
      <c r="A28" s="31" t="s">
        <v>18</v>
      </c>
      <c r="B28" s="60">
        <v>1045000</v>
      </c>
      <c r="C28" s="31"/>
      <c r="D28" s="29">
        <v>3258.48</v>
      </c>
      <c r="E28" s="29">
        <v>1873.22</v>
      </c>
      <c r="F28" s="29">
        <v>10</v>
      </c>
      <c r="G28" s="29"/>
      <c r="H28" s="35"/>
      <c r="I28" s="35">
        <v>71190</v>
      </c>
      <c r="J28" s="33"/>
      <c r="K28" s="35"/>
      <c r="L28" s="36"/>
      <c r="P28" s="50">
        <f t="shared" si="6"/>
        <v>76331.7</v>
      </c>
    </row>
    <row r="29" spans="1:16" ht="15.75" x14ac:dyDescent="0.25">
      <c r="A29" s="31" t="s">
        <v>19</v>
      </c>
      <c r="B29" s="60">
        <v>600000</v>
      </c>
      <c r="C29" s="31"/>
      <c r="D29" s="29">
        <v>200</v>
      </c>
      <c r="E29" s="29">
        <v>41370.050000000003</v>
      </c>
      <c r="F29" s="29">
        <v>74987.67</v>
      </c>
      <c r="G29" s="29">
        <v>215</v>
      </c>
      <c r="H29" s="35">
        <v>2171.19</v>
      </c>
      <c r="I29" s="35">
        <v>51879.19</v>
      </c>
      <c r="J29" s="35">
        <v>5619.19</v>
      </c>
      <c r="K29" s="35"/>
      <c r="L29" s="36"/>
      <c r="M29" s="36"/>
      <c r="O29" s="32"/>
      <c r="P29" s="50">
        <f t="shared" si="6"/>
        <v>176442.28999999998</v>
      </c>
    </row>
    <row r="30" spans="1:16" x14ac:dyDescent="0.25">
      <c r="A30" s="31" t="s">
        <v>20</v>
      </c>
      <c r="B30" s="45">
        <v>160000</v>
      </c>
      <c r="C30" s="31"/>
      <c r="D30" s="29"/>
      <c r="E30" s="29"/>
      <c r="F30" s="29"/>
      <c r="G30" s="34">
        <v>655.20000000000005</v>
      </c>
      <c r="H30" s="35"/>
      <c r="I30" s="33"/>
      <c r="J30" s="33"/>
      <c r="K30" s="35"/>
      <c r="P30" s="50">
        <f t="shared" si="6"/>
        <v>655.20000000000005</v>
      </c>
    </row>
    <row r="31" spans="1:16" ht="15.75" x14ac:dyDescent="0.25">
      <c r="A31" s="31" t="s">
        <v>21</v>
      </c>
      <c r="B31" s="60">
        <v>735000</v>
      </c>
      <c r="C31" s="31"/>
      <c r="D31" s="29">
        <v>418</v>
      </c>
      <c r="E31" s="29">
        <v>5326.82</v>
      </c>
      <c r="F31" s="29">
        <v>8847.0300000000007</v>
      </c>
      <c r="G31" s="29">
        <v>12662</v>
      </c>
      <c r="H31" s="35">
        <v>49497.03</v>
      </c>
      <c r="I31" s="35">
        <v>13670.86</v>
      </c>
      <c r="J31" s="35">
        <v>3739.33</v>
      </c>
      <c r="K31" s="35"/>
      <c r="M31" s="36"/>
      <c r="O31" s="32"/>
      <c r="P31" s="50">
        <f t="shared" si="6"/>
        <v>94161.07</v>
      </c>
    </row>
    <row r="32" spans="1:16" ht="30" x14ac:dyDescent="0.25">
      <c r="A32" s="31" t="s">
        <v>22</v>
      </c>
      <c r="B32" s="60">
        <v>540000</v>
      </c>
      <c r="C32" s="31"/>
      <c r="D32" s="29">
        <v>1557.3</v>
      </c>
      <c r="E32" s="29">
        <v>18157.98</v>
      </c>
      <c r="F32" s="29">
        <v>3617.37</v>
      </c>
      <c r="G32" s="29">
        <v>22655.08</v>
      </c>
      <c r="H32" s="35">
        <v>6041.2</v>
      </c>
      <c r="I32" s="35">
        <v>3479.66</v>
      </c>
      <c r="J32" s="35">
        <v>135782.13</v>
      </c>
      <c r="K32" s="35"/>
      <c r="M32" s="36"/>
      <c r="O32" s="32"/>
      <c r="P32" s="50">
        <f t="shared" si="6"/>
        <v>191290.72</v>
      </c>
    </row>
    <row r="33" spans="1:16" ht="30" x14ac:dyDescent="0.25">
      <c r="A33" s="31" t="s">
        <v>23</v>
      </c>
      <c r="B33" s="60">
        <v>3100000</v>
      </c>
      <c r="C33" s="31"/>
      <c r="D33" s="29">
        <v>187433.28</v>
      </c>
      <c r="E33" s="29">
        <v>234612.47</v>
      </c>
      <c r="F33" s="29">
        <v>334924.74</v>
      </c>
      <c r="G33" s="29">
        <v>254134.32</v>
      </c>
      <c r="H33" s="35">
        <v>295855.99</v>
      </c>
      <c r="I33" s="35">
        <v>380242.39</v>
      </c>
      <c r="J33" s="35">
        <v>73561.990000000005</v>
      </c>
      <c r="K33" s="35"/>
      <c r="L33" s="36"/>
      <c r="M33" s="36"/>
      <c r="N33" s="36"/>
      <c r="O33" s="32"/>
      <c r="P33" s="50">
        <f t="shared" si="6"/>
        <v>1760765.18</v>
      </c>
    </row>
    <row r="34" spans="1:16" ht="30" x14ac:dyDescent="0.25">
      <c r="A34" s="31" t="s">
        <v>41</v>
      </c>
      <c r="B34" s="60"/>
      <c r="C34" s="31"/>
      <c r="D34" s="29"/>
      <c r="E34" s="29"/>
      <c r="F34" s="29"/>
      <c r="G34" s="29"/>
      <c r="H34" s="35"/>
      <c r="I34" s="33"/>
      <c r="J34" s="33"/>
      <c r="K34" s="33"/>
      <c r="P34" s="50">
        <f t="shared" si="6"/>
        <v>0</v>
      </c>
    </row>
    <row r="35" spans="1:16" ht="15.75" x14ac:dyDescent="0.25">
      <c r="A35" s="31" t="s">
        <v>24</v>
      </c>
      <c r="B35" s="60">
        <v>4425000</v>
      </c>
      <c r="C35" s="31"/>
      <c r="D35" s="29">
        <v>10675.01</v>
      </c>
      <c r="E35" s="29">
        <v>57802.9</v>
      </c>
      <c r="F35" s="29">
        <v>217847.64</v>
      </c>
      <c r="G35" s="29">
        <v>47032.59</v>
      </c>
      <c r="H35" s="35">
        <v>127934.12</v>
      </c>
      <c r="I35" s="35">
        <v>177895.4</v>
      </c>
      <c r="J35" s="35">
        <v>43464.85</v>
      </c>
      <c r="K35" s="35"/>
      <c r="L35" s="36"/>
      <c r="M35" s="36"/>
      <c r="N35" s="36"/>
      <c r="O35" s="32"/>
      <c r="P35" s="50">
        <f t="shared" si="6"/>
        <v>682652.51</v>
      </c>
    </row>
    <row r="36" spans="1:16" x14ac:dyDescent="0.25">
      <c r="A36" s="27" t="s">
        <v>25</v>
      </c>
      <c r="B36" s="63">
        <f>+B37+B38+B39+B40+B41+B42+B43</f>
        <v>1585000</v>
      </c>
      <c r="C36" s="27"/>
      <c r="D36" s="29">
        <f>+D37+D38+D39+D40+D41+D42+D43</f>
        <v>0</v>
      </c>
      <c r="E36" s="29">
        <f t="shared" ref="E36:P36" si="9">+E37+E38+E39+E40+E41+E42+E43</f>
        <v>0</v>
      </c>
      <c r="F36" s="29">
        <f t="shared" si="9"/>
        <v>0</v>
      </c>
      <c r="G36" s="29">
        <f t="shared" si="9"/>
        <v>0</v>
      </c>
      <c r="H36" s="29">
        <f t="shared" si="9"/>
        <v>0</v>
      </c>
      <c r="I36" s="49">
        <f t="shared" si="9"/>
        <v>45000</v>
      </c>
      <c r="J36" s="29">
        <f t="shared" si="9"/>
        <v>0</v>
      </c>
      <c r="K36" s="29">
        <f t="shared" si="9"/>
        <v>0</v>
      </c>
      <c r="L36" s="29">
        <f t="shared" si="9"/>
        <v>0</v>
      </c>
      <c r="M36" s="29">
        <f t="shared" si="9"/>
        <v>0</v>
      </c>
      <c r="N36" s="29">
        <f t="shared" si="9"/>
        <v>0</v>
      </c>
      <c r="O36" s="29">
        <f t="shared" si="9"/>
        <v>0</v>
      </c>
      <c r="P36" s="29">
        <f t="shared" si="9"/>
        <v>45000</v>
      </c>
    </row>
    <row r="37" spans="1:16" ht="30" x14ac:dyDescent="0.25">
      <c r="A37" s="31" t="s">
        <v>26</v>
      </c>
      <c r="B37" s="14">
        <v>1585000</v>
      </c>
      <c r="C37" s="31"/>
      <c r="D37" s="29"/>
      <c r="E37" s="29"/>
      <c r="F37" s="29"/>
      <c r="G37" s="29"/>
      <c r="H37" s="35"/>
      <c r="I37" s="35">
        <v>45000</v>
      </c>
      <c r="J37" s="35"/>
      <c r="K37" s="33"/>
      <c r="L37" s="36"/>
      <c r="M37" s="36"/>
      <c r="N37" s="36"/>
      <c r="O37" s="32"/>
      <c r="P37" s="50">
        <f t="shared" si="6"/>
        <v>45000</v>
      </c>
    </row>
    <row r="38" spans="1:16" ht="30" x14ac:dyDescent="0.25">
      <c r="A38" s="31" t="s">
        <v>42</v>
      </c>
      <c r="B38" s="31"/>
      <c r="C38" s="31"/>
      <c r="D38" s="29"/>
      <c r="E38" s="29"/>
      <c r="F38" s="29"/>
      <c r="G38" s="29"/>
      <c r="H38" s="35"/>
      <c r="I38" s="33"/>
      <c r="J38" s="33"/>
      <c r="K38" s="33"/>
      <c r="P38" s="50">
        <f t="shared" si="6"/>
        <v>0</v>
      </c>
    </row>
    <row r="39" spans="1:16" ht="30" x14ac:dyDescent="0.25">
      <c r="A39" s="31" t="s">
        <v>43</v>
      </c>
      <c r="B39" s="31"/>
      <c r="C39" s="31"/>
      <c r="D39" s="29"/>
      <c r="E39" s="29"/>
      <c r="F39" s="29"/>
      <c r="G39" s="29"/>
      <c r="H39" s="35"/>
      <c r="I39" s="33"/>
      <c r="J39" s="33"/>
      <c r="K39" s="33"/>
      <c r="P39" s="50">
        <f t="shared" si="6"/>
        <v>0</v>
      </c>
    </row>
    <row r="40" spans="1:16" ht="30" x14ac:dyDescent="0.25">
      <c r="A40" s="31" t="s">
        <v>44</v>
      </c>
      <c r="B40" s="31"/>
      <c r="C40" s="31"/>
      <c r="D40" s="29"/>
      <c r="E40" s="29"/>
      <c r="F40" s="29"/>
      <c r="G40" s="29"/>
      <c r="H40" s="35"/>
      <c r="I40" s="33"/>
      <c r="J40" s="33"/>
      <c r="K40" s="33"/>
      <c r="P40" s="50">
        <f t="shared" si="6"/>
        <v>0</v>
      </c>
    </row>
    <row r="41" spans="1:16" ht="30" x14ac:dyDescent="0.25">
      <c r="A41" s="31" t="s">
        <v>45</v>
      </c>
      <c r="B41" s="31"/>
      <c r="C41" s="31"/>
      <c r="D41" s="29"/>
      <c r="E41" s="29"/>
      <c r="F41" s="29"/>
      <c r="G41" s="29"/>
      <c r="H41" s="35"/>
      <c r="I41" s="33"/>
      <c r="J41" s="33"/>
      <c r="K41" s="33"/>
      <c r="P41" s="50">
        <f t="shared" si="6"/>
        <v>0</v>
      </c>
    </row>
    <row r="42" spans="1:16" ht="30" x14ac:dyDescent="0.25">
      <c r="A42" s="31" t="s">
        <v>27</v>
      </c>
      <c r="B42" s="31"/>
      <c r="C42" s="31"/>
      <c r="D42" s="29"/>
      <c r="E42" s="33"/>
      <c r="F42" s="29"/>
      <c r="G42" s="29"/>
      <c r="H42" s="35"/>
      <c r="I42" s="33"/>
      <c r="J42" s="33"/>
      <c r="K42" s="33"/>
      <c r="P42" s="50">
        <f t="shared" si="6"/>
        <v>0</v>
      </c>
    </row>
    <row r="43" spans="1:16" ht="30" x14ac:dyDescent="0.25">
      <c r="A43" s="31" t="s">
        <v>46</v>
      </c>
      <c r="B43" s="31"/>
      <c r="C43" s="31"/>
      <c r="D43" s="29"/>
      <c r="E43" s="33"/>
      <c r="F43" s="29"/>
      <c r="G43" s="29"/>
      <c r="H43" s="35"/>
      <c r="I43" s="33"/>
      <c r="J43" s="33"/>
      <c r="K43" s="33"/>
      <c r="P43" s="50">
        <f t="shared" si="6"/>
        <v>0</v>
      </c>
    </row>
    <row r="44" spans="1:16" x14ac:dyDescent="0.25">
      <c r="A44" s="27" t="s">
        <v>47</v>
      </c>
      <c r="B44" s="27"/>
      <c r="C44" s="27"/>
      <c r="D44" s="29">
        <f>+D45+D46+D47+D48+D49+D50+D51</f>
        <v>0</v>
      </c>
      <c r="E44" s="29">
        <f t="shared" ref="E44:P44" si="10">+E45+E46+E47+E48+E49+E50+E51</f>
        <v>0</v>
      </c>
      <c r="F44" s="29">
        <f t="shared" si="10"/>
        <v>0</v>
      </c>
      <c r="G44" s="29">
        <f t="shared" si="10"/>
        <v>0</v>
      </c>
      <c r="H44" s="29">
        <f t="shared" si="10"/>
        <v>0</v>
      </c>
      <c r="I44" s="29">
        <f t="shared" si="10"/>
        <v>0</v>
      </c>
      <c r="J44" s="29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si="10"/>
        <v>0</v>
      </c>
      <c r="N44" s="29">
        <f t="shared" si="10"/>
        <v>0</v>
      </c>
      <c r="O44" s="29">
        <f t="shared" si="10"/>
        <v>0</v>
      </c>
      <c r="P44" s="29">
        <f t="shared" si="10"/>
        <v>0</v>
      </c>
    </row>
    <row r="45" spans="1:16" x14ac:dyDescent="0.25">
      <c r="A45" s="31" t="s">
        <v>48</v>
      </c>
      <c r="B45" s="31"/>
      <c r="C45" s="31"/>
      <c r="D45" s="29"/>
      <c r="E45" s="33"/>
      <c r="F45" s="29"/>
      <c r="G45" s="29"/>
      <c r="H45" s="35"/>
      <c r="I45" s="33"/>
      <c r="J45" s="33"/>
      <c r="K45" s="33"/>
      <c r="P45" s="50">
        <f t="shared" si="6"/>
        <v>0</v>
      </c>
    </row>
    <row r="46" spans="1:16" ht="30" x14ac:dyDescent="0.25">
      <c r="A46" s="31" t="s">
        <v>49</v>
      </c>
      <c r="B46" s="31"/>
      <c r="C46" s="31"/>
      <c r="D46" s="29"/>
      <c r="E46" s="33"/>
      <c r="F46" s="29"/>
      <c r="G46" s="34"/>
      <c r="H46" s="35"/>
      <c r="I46" s="33"/>
      <c r="J46" s="33"/>
      <c r="K46" s="33"/>
      <c r="P46" s="50">
        <f t="shared" si="6"/>
        <v>0</v>
      </c>
    </row>
    <row r="47" spans="1:16" ht="30" x14ac:dyDescent="0.25">
      <c r="A47" s="31" t="s">
        <v>50</v>
      </c>
      <c r="B47" s="31"/>
      <c r="C47" s="31"/>
      <c r="D47" s="29"/>
      <c r="E47" s="33"/>
      <c r="F47" s="29"/>
      <c r="G47" s="34"/>
      <c r="H47" s="35"/>
      <c r="I47" s="33"/>
      <c r="J47" s="33"/>
      <c r="K47" s="33"/>
      <c r="P47" s="50">
        <f t="shared" si="6"/>
        <v>0</v>
      </c>
    </row>
    <row r="48" spans="1:16" ht="30" x14ac:dyDescent="0.25">
      <c r="A48" s="31" t="s">
        <v>51</v>
      </c>
      <c r="B48" s="31"/>
      <c r="C48" s="31"/>
      <c r="D48" s="29"/>
      <c r="E48" s="33"/>
      <c r="F48" s="29"/>
      <c r="G48" s="34"/>
      <c r="H48" s="35"/>
      <c r="I48" s="33"/>
      <c r="J48" s="33"/>
      <c r="K48" s="33"/>
      <c r="P48" s="50">
        <f t="shared" si="6"/>
        <v>0</v>
      </c>
    </row>
    <row r="49" spans="1:16" ht="30" x14ac:dyDescent="0.25">
      <c r="A49" s="31" t="s">
        <v>52</v>
      </c>
      <c r="B49" s="31"/>
      <c r="C49" s="31"/>
      <c r="D49" s="29"/>
      <c r="E49" s="33"/>
      <c r="F49" s="29"/>
      <c r="G49" s="34"/>
      <c r="H49" s="33"/>
      <c r="I49" s="33"/>
      <c r="J49" s="33"/>
      <c r="K49" s="33"/>
      <c r="P49" s="50">
        <f t="shared" si="6"/>
        <v>0</v>
      </c>
    </row>
    <row r="50" spans="1:16" x14ac:dyDescent="0.25">
      <c r="A50" s="31" t="s">
        <v>53</v>
      </c>
      <c r="B50" s="31"/>
      <c r="C50" s="31"/>
      <c r="D50" s="29"/>
      <c r="E50" s="33"/>
      <c r="F50" s="29"/>
      <c r="G50" s="34"/>
      <c r="H50" s="35"/>
      <c r="I50" s="35"/>
      <c r="J50" s="35"/>
      <c r="K50" s="35"/>
      <c r="P50" s="50">
        <f t="shared" si="6"/>
        <v>0</v>
      </c>
    </row>
    <row r="51" spans="1:16" ht="30" x14ac:dyDescent="0.25">
      <c r="A51" s="31" t="s">
        <v>54</v>
      </c>
      <c r="B51" s="31"/>
      <c r="C51" s="31"/>
      <c r="D51" s="29"/>
      <c r="E51" s="33"/>
      <c r="F51" s="29"/>
      <c r="G51" s="34"/>
      <c r="H51" s="35"/>
      <c r="I51" s="35"/>
      <c r="J51" s="35"/>
      <c r="K51" s="35"/>
      <c r="P51" s="50">
        <f t="shared" si="6"/>
        <v>0</v>
      </c>
    </row>
    <row r="52" spans="1:16" ht="15.75" x14ac:dyDescent="0.25">
      <c r="A52" s="27" t="s">
        <v>28</v>
      </c>
      <c r="B52" s="62">
        <v>4279153</v>
      </c>
      <c r="C52" s="27"/>
      <c r="D52" s="49">
        <f>+D53+D54+D55+D56+D57+D58+D59+D60+D61</f>
        <v>48397.9</v>
      </c>
      <c r="E52" s="49">
        <f t="shared" ref="E52:P52" si="11">+E53+E54+E55+E56+E57+E58+E59+E60+E61</f>
        <v>0</v>
      </c>
      <c r="F52" s="49">
        <f t="shared" si="11"/>
        <v>24611.4</v>
      </c>
      <c r="G52" s="49">
        <f t="shared" si="11"/>
        <v>280537.84999999998</v>
      </c>
      <c r="H52" s="49">
        <f t="shared" si="11"/>
        <v>6058.25</v>
      </c>
      <c r="I52" s="49">
        <f>+I53+I54+I55+I56+I57+I58+I59+I60+I61</f>
        <v>4525759.4300000006</v>
      </c>
      <c r="J52" s="49">
        <f t="shared" si="11"/>
        <v>105092.55</v>
      </c>
      <c r="K52" s="49">
        <f t="shared" si="11"/>
        <v>0</v>
      </c>
      <c r="L52" s="49">
        <f t="shared" si="11"/>
        <v>0</v>
      </c>
      <c r="M52" s="49">
        <f t="shared" si="11"/>
        <v>0</v>
      </c>
      <c r="N52" s="49">
        <f t="shared" si="11"/>
        <v>0</v>
      </c>
      <c r="O52" s="49">
        <f t="shared" si="11"/>
        <v>0</v>
      </c>
      <c r="P52" s="49">
        <f t="shared" si="11"/>
        <v>4990457.3800000008</v>
      </c>
    </row>
    <row r="53" spans="1:16" ht="15.75" x14ac:dyDescent="0.25">
      <c r="A53" s="31" t="s">
        <v>29</v>
      </c>
      <c r="B53" s="60">
        <v>1184153</v>
      </c>
      <c r="C53" s="31"/>
      <c r="D53" s="29">
        <v>48397.9</v>
      </c>
      <c r="E53" s="35"/>
      <c r="F53" s="29">
        <v>24611.4</v>
      </c>
      <c r="G53" s="37">
        <v>280537.84999999998</v>
      </c>
      <c r="H53" s="35"/>
      <c r="I53" s="35"/>
      <c r="J53" s="35"/>
      <c r="K53" s="35"/>
      <c r="M53" s="36"/>
      <c r="P53" s="50">
        <f t="shared" si="6"/>
        <v>353547.15</v>
      </c>
    </row>
    <row r="54" spans="1:16" ht="30" x14ac:dyDescent="0.25">
      <c r="A54" s="31" t="s">
        <v>30</v>
      </c>
      <c r="B54" s="60"/>
      <c r="C54" s="31"/>
      <c r="D54" s="29"/>
      <c r="E54" s="33"/>
      <c r="F54" s="29"/>
      <c r="G54" s="35"/>
      <c r="H54" s="35"/>
      <c r="I54" s="35"/>
      <c r="J54" s="35"/>
      <c r="K54" s="35"/>
      <c r="L54" s="36"/>
      <c r="P54" s="50">
        <f t="shared" si="6"/>
        <v>0</v>
      </c>
    </row>
    <row r="55" spans="1:16" ht="30" x14ac:dyDescent="0.25">
      <c r="A55" s="31" t="s">
        <v>31</v>
      </c>
      <c r="B55" s="60">
        <v>50000</v>
      </c>
      <c r="C55" s="31"/>
      <c r="D55" s="29"/>
      <c r="E55" s="33"/>
      <c r="F55" s="29"/>
      <c r="G55" s="34"/>
      <c r="H55" s="35"/>
      <c r="I55" s="35"/>
      <c r="J55" s="35"/>
      <c r="K55" s="35"/>
      <c r="P55" s="50">
        <f t="shared" si="6"/>
        <v>0</v>
      </c>
    </row>
    <row r="56" spans="1:16" ht="30" x14ac:dyDescent="0.25">
      <c r="A56" s="31" t="s">
        <v>32</v>
      </c>
      <c r="B56" s="60">
        <v>2825000</v>
      </c>
      <c r="C56" s="31"/>
      <c r="D56" s="29"/>
      <c r="E56" s="33"/>
      <c r="F56" s="29"/>
      <c r="G56" s="34"/>
      <c r="H56" s="35"/>
      <c r="I56" s="35">
        <v>4444590.32</v>
      </c>
      <c r="J56" s="35"/>
      <c r="K56" s="35"/>
      <c r="P56" s="50">
        <f t="shared" si="6"/>
        <v>4444590.32</v>
      </c>
    </row>
    <row r="57" spans="1:16" ht="15.75" x14ac:dyDescent="0.25">
      <c r="A57" s="31" t="s">
        <v>33</v>
      </c>
      <c r="B57" s="60">
        <v>220000</v>
      </c>
      <c r="C57" s="31"/>
      <c r="D57" s="29"/>
      <c r="E57" s="35"/>
      <c r="F57" s="29"/>
      <c r="G57" s="34"/>
      <c r="H57" s="35">
        <v>6058.25</v>
      </c>
      <c r="I57" s="35">
        <v>81169.11</v>
      </c>
      <c r="J57" s="35">
        <v>105092.55</v>
      </c>
      <c r="K57" s="35"/>
      <c r="M57" s="36"/>
      <c r="P57" s="50">
        <f t="shared" si="6"/>
        <v>192319.91</v>
      </c>
    </row>
    <row r="58" spans="1:16" ht="15.75" x14ac:dyDescent="0.25">
      <c r="A58" s="31" t="s">
        <v>55</v>
      </c>
      <c r="B58" s="60"/>
      <c r="C58" s="31"/>
      <c r="D58" s="29"/>
      <c r="E58" s="33"/>
      <c r="F58" s="29"/>
      <c r="G58" s="34"/>
      <c r="H58" s="35"/>
      <c r="I58" s="35"/>
      <c r="J58" s="35"/>
      <c r="K58" s="35"/>
      <c r="P58" s="50">
        <f t="shared" si="6"/>
        <v>0</v>
      </c>
    </row>
    <row r="59" spans="1:16" ht="15.75" x14ac:dyDescent="0.25">
      <c r="A59" s="31" t="s">
        <v>56</v>
      </c>
      <c r="B59" s="60"/>
      <c r="C59" s="31"/>
      <c r="D59" s="29"/>
      <c r="E59" s="33"/>
      <c r="F59" s="29"/>
      <c r="G59" s="34"/>
      <c r="H59" s="35"/>
      <c r="I59" s="35"/>
      <c r="J59" s="35"/>
      <c r="K59" s="35"/>
      <c r="P59" s="50">
        <f t="shared" si="6"/>
        <v>0</v>
      </c>
    </row>
    <row r="60" spans="1:16" ht="15.75" x14ac:dyDescent="0.25">
      <c r="A60" s="31" t="s">
        <v>34</v>
      </c>
      <c r="B60" s="60"/>
      <c r="C60" s="31"/>
      <c r="D60" s="29"/>
      <c r="E60" s="35"/>
      <c r="F60" s="35"/>
      <c r="G60" s="34"/>
      <c r="H60" s="35"/>
      <c r="I60" s="35"/>
      <c r="J60" s="35"/>
      <c r="K60" s="35"/>
      <c r="P60" s="50">
        <f t="shared" si="6"/>
        <v>0</v>
      </c>
    </row>
    <row r="61" spans="1:16" ht="30" x14ac:dyDescent="0.25">
      <c r="A61" s="31" t="s">
        <v>57</v>
      </c>
      <c r="B61" s="60"/>
      <c r="C61" s="31"/>
      <c r="D61" s="29"/>
      <c r="E61" s="33"/>
      <c r="F61" s="29"/>
      <c r="G61" s="34"/>
      <c r="H61" s="35"/>
      <c r="I61" s="35"/>
      <c r="J61" s="35"/>
      <c r="K61" s="35"/>
      <c r="P61" s="50">
        <f t="shared" si="6"/>
        <v>0</v>
      </c>
    </row>
    <row r="62" spans="1:16" ht="15.75" x14ac:dyDescent="0.25">
      <c r="A62" s="27" t="s">
        <v>58</v>
      </c>
      <c r="B62" s="62">
        <f>SUM(B63:B64)</f>
        <v>22031940</v>
      </c>
      <c r="C62" s="27"/>
      <c r="D62" s="49">
        <f>+D63+D64+D65+D66</f>
        <v>0</v>
      </c>
      <c r="E62" s="49">
        <f t="shared" ref="E62:P62" si="12">+E63+E64+E65+E66</f>
        <v>0</v>
      </c>
      <c r="F62" s="49">
        <f t="shared" si="12"/>
        <v>0</v>
      </c>
      <c r="G62" s="49">
        <f t="shared" si="12"/>
        <v>0</v>
      </c>
      <c r="H62" s="49">
        <f t="shared" si="12"/>
        <v>0</v>
      </c>
      <c r="I62" s="49">
        <f t="shared" si="12"/>
        <v>0</v>
      </c>
      <c r="J62" s="49">
        <f t="shared" si="12"/>
        <v>0</v>
      </c>
      <c r="K62" s="49">
        <f t="shared" si="12"/>
        <v>0</v>
      </c>
      <c r="L62" s="49">
        <f t="shared" si="12"/>
        <v>0</v>
      </c>
      <c r="M62" s="49">
        <f t="shared" si="12"/>
        <v>0</v>
      </c>
      <c r="N62" s="49">
        <f t="shared" si="12"/>
        <v>0</v>
      </c>
      <c r="O62" s="49">
        <f t="shared" si="12"/>
        <v>0</v>
      </c>
      <c r="P62" s="49">
        <f t="shared" si="12"/>
        <v>0</v>
      </c>
    </row>
    <row r="63" spans="1:16" ht="15.75" x14ac:dyDescent="0.25">
      <c r="A63" s="38" t="s">
        <v>59</v>
      </c>
      <c r="B63" s="60"/>
      <c r="C63" s="38"/>
      <c r="D63" s="30"/>
      <c r="F63" s="30"/>
      <c r="G63" s="39"/>
      <c r="H63" s="36"/>
      <c r="I63" s="36"/>
      <c r="J63" s="36"/>
      <c r="K63" s="36"/>
      <c r="M63" s="36"/>
      <c r="P63" s="50">
        <f t="shared" si="6"/>
        <v>0</v>
      </c>
    </row>
    <row r="64" spans="1:16" ht="15.75" x14ac:dyDescent="0.25">
      <c r="A64" s="38" t="s">
        <v>60</v>
      </c>
      <c r="B64" s="60">
        <v>22031940</v>
      </c>
      <c r="C64" s="38"/>
      <c r="D64" s="30"/>
      <c r="G64" s="39"/>
      <c r="H64" s="36"/>
      <c r="I64" s="36"/>
      <c r="J64" s="36"/>
      <c r="K64" s="36"/>
      <c r="P64" s="50">
        <f t="shared" si="6"/>
        <v>0</v>
      </c>
    </row>
    <row r="65" spans="1:16" ht="15.75" x14ac:dyDescent="0.25">
      <c r="A65" s="38" t="s">
        <v>61</v>
      </c>
      <c r="B65" s="60"/>
      <c r="C65" s="38"/>
      <c r="D65" s="30"/>
      <c r="G65" s="39"/>
      <c r="H65" s="36"/>
      <c r="I65" s="36"/>
      <c r="J65" s="36"/>
      <c r="K65" s="36"/>
      <c r="P65" s="50">
        <f t="shared" si="6"/>
        <v>0</v>
      </c>
    </row>
    <row r="66" spans="1:16" ht="30" x14ac:dyDescent="0.25">
      <c r="A66" s="38" t="s">
        <v>62</v>
      </c>
      <c r="B66" s="60"/>
      <c r="C66" s="38"/>
      <c r="D66" s="30"/>
      <c r="G66" s="39"/>
      <c r="H66" s="36"/>
      <c r="I66" s="36"/>
      <c r="J66" s="36"/>
      <c r="K66" s="36"/>
      <c r="P66" s="50">
        <f t="shared" si="6"/>
        <v>0</v>
      </c>
    </row>
    <row r="67" spans="1:16" ht="30" x14ac:dyDescent="0.25">
      <c r="A67" s="40" t="s">
        <v>63</v>
      </c>
      <c r="B67" s="40"/>
      <c r="C67" s="40"/>
      <c r="D67" s="51">
        <f>+D68+D69</f>
        <v>0</v>
      </c>
      <c r="E67" s="51">
        <f t="shared" ref="E67:P67" si="13">+E68+E69</f>
        <v>0</v>
      </c>
      <c r="F67" s="51">
        <f t="shared" si="13"/>
        <v>0</v>
      </c>
      <c r="G67" s="51">
        <f t="shared" si="13"/>
        <v>0</v>
      </c>
      <c r="H67" s="51">
        <f t="shared" si="13"/>
        <v>0</v>
      </c>
      <c r="I67" s="51">
        <f t="shared" si="13"/>
        <v>0</v>
      </c>
      <c r="J67" s="51">
        <f t="shared" si="13"/>
        <v>0</v>
      </c>
      <c r="K67" s="51">
        <f t="shared" si="13"/>
        <v>0</v>
      </c>
      <c r="L67" s="51">
        <f t="shared" si="13"/>
        <v>0</v>
      </c>
      <c r="M67" s="51">
        <f t="shared" si="13"/>
        <v>0</v>
      </c>
      <c r="N67" s="51">
        <f t="shared" si="13"/>
        <v>0</v>
      </c>
      <c r="O67" s="51">
        <f t="shared" si="13"/>
        <v>0</v>
      </c>
      <c r="P67" s="51">
        <f t="shared" si="13"/>
        <v>0</v>
      </c>
    </row>
    <row r="68" spans="1:16" x14ac:dyDescent="0.25">
      <c r="A68" s="38" t="s">
        <v>64</v>
      </c>
      <c r="B68" s="38"/>
      <c r="C68" s="38"/>
      <c r="D68" s="30"/>
      <c r="G68" s="39"/>
      <c r="P68" s="50">
        <f t="shared" si="6"/>
        <v>0</v>
      </c>
    </row>
    <row r="69" spans="1:16" ht="30" x14ac:dyDescent="0.25">
      <c r="A69" s="38" t="s">
        <v>65</v>
      </c>
      <c r="B69" s="38"/>
      <c r="C69" s="38"/>
      <c r="D69" s="30"/>
      <c r="G69" s="39"/>
      <c r="P69" s="50">
        <f t="shared" si="6"/>
        <v>0</v>
      </c>
    </row>
    <row r="70" spans="1:16" x14ac:dyDescent="0.25">
      <c r="A70" s="40" t="s">
        <v>66</v>
      </c>
      <c r="B70" s="40"/>
      <c r="C70" s="40"/>
      <c r="D70" s="51">
        <f>+D71+D72+D73</f>
        <v>0</v>
      </c>
      <c r="E70" s="51">
        <f t="shared" ref="E70:P70" si="14">+E71+E72+E73</f>
        <v>0</v>
      </c>
      <c r="F70" s="51">
        <f t="shared" si="14"/>
        <v>0</v>
      </c>
      <c r="G70" s="51">
        <f t="shared" si="14"/>
        <v>0</v>
      </c>
      <c r="H70" s="51">
        <f t="shared" si="14"/>
        <v>0</v>
      </c>
      <c r="I70" s="51">
        <f t="shared" si="14"/>
        <v>0</v>
      </c>
      <c r="J70" s="51">
        <f t="shared" si="14"/>
        <v>0</v>
      </c>
      <c r="K70" s="51">
        <f t="shared" si="14"/>
        <v>0</v>
      </c>
      <c r="L70" s="51">
        <f t="shared" si="14"/>
        <v>0</v>
      </c>
      <c r="M70" s="51">
        <f t="shared" si="14"/>
        <v>0</v>
      </c>
      <c r="N70" s="51">
        <f t="shared" si="14"/>
        <v>0</v>
      </c>
      <c r="O70" s="51">
        <f t="shared" si="14"/>
        <v>0</v>
      </c>
      <c r="P70" s="51">
        <f t="shared" si="14"/>
        <v>0</v>
      </c>
    </row>
    <row r="71" spans="1:16" x14ac:dyDescent="0.25">
      <c r="A71" s="38" t="s">
        <v>67</v>
      </c>
      <c r="B71" s="38"/>
      <c r="C71" s="38"/>
      <c r="D71" s="30"/>
      <c r="G71" s="39"/>
      <c r="P71" s="50">
        <f t="shared" si="6"/>
        <v>0</v>
      </c>
    </row>
    <row r="72" spans="1:16" x14ac:dyDescent="0.25">
      <c r="A72" s="38" t="s">
        <v>68</v>
      </c>
      <c r="B72" s="38"/>
      <c r="C72" s="38"/>
      <c r="D72" s="30"/>
      <c r="G72" s="39"/>
      <c r="P72" s="50">
        <f t="shared" si="6"/>
        <v>0</v>
      </c>
    </row>
    <row r="73" spans="1:16" ht="30" x14ac:dyDescent="0.25">
      <c r="A73" s="38" t="s">
        <v>69</v>
      </c>
      <c r="B73" s="38"/>
      <c r="C73" s="38"/>
      <c r="D73" s="30"/>
      <c r="G73" s="39"/>
      <c r="P73" s="50">
        <f t="shared" si="6"/>
        <v>0</v>
      </c>
    </row>
    <row r="74" spans="1:16" x14ac:dyDescent="0.25">
      <c r="A74" s="42" t="s">
        <v>70</v>
      </c>
      <c r="B74" s="42"/>
      <c r="C74" s="42"/>
      <c r="D74" s="43">
        <f>+D75+D78+D81</f>
        <v>1715215.04</v>
      </c>
      <c r="E74" s="43">
        <f t="shared" ref="E74:P74" si="15">+E75+E78+E81</f>
        <v>5078005.74</v>
      </c>
      <c r="F74" s="43">
        <f t="shared" si="15"/>
        <v>2574447.14</v>
      </c>
      <c r="G74" s="43">
        <f>+G75+G78+G81</f>
        <v>0</v>
      </c>
      <c r="H74" s="43">
        <f>++H75++H78+H81</f>
        <v>2052270.78</v>
      </c>
      <c r="I74" s="43">
        <f>+I75+I78+I81</f>
        <v>3767665.76</v>
      </c>
      <c r="J74" s="43">
        <f>J76</f>
        <v>1857651.26</v>
      </c>
      <c r="K74" s="43">
        <f t="shared" si="15"/>
        <v>0</v>
      </c>
      <c r="L74" s="43">
        <f t="shared" si="15"/>
        <v>0</v>
      </c>
      <c r="M74" s="43">
        <f t="shared" si="15"/>
        <v>0</v>
      </c>
      <c r="N74" s="43">
        <f t="shared" si="15"/>
        <v>0</v>
      </c>
      <c r="O74" s="43">
        <f t="shared" si="15"/>
        <v>0</v>
      </c>
      <c r="P74" s="43">
        <f t="shared" si="15"/>
        <v>15187604.460000001</v>
      </c>
    </row>
    <row r="75" spans="1:16" x14ac:dyDescent="0.25">
      <c r="A75" s="40" t="s">
        <v>71</v>
      </c>
      <c r="B75" s="40"/>
      <c r="C75" s="40"/>
      <c r="D75" s="44"/>
      <c r="E75" s="25">
        <v>5078005.74</v>
      </c>
      <c r="H75" s="45">
        <f>+H76+H77</f>
        <v>2052270.78</v>
      </c>
      <c r="I75" s="58">
        <f>+I76+I77</f>
        <v>3767665.76</v>
      </c>
      <c r="J75" s="58"/>
      <c r="P75" s="50">
        <f t="shared" ref="P75:P108" si="16">+O75+N75+M75+L75+K75+J75+I75+H75+G75++F75+E75+D75</f>
        <v>10897942.280000001</v>
      </c>
    </row>
    <row r="76" spans="1:16" ht="30" x14ac:dyDescent="0.25">
      <c r="A76" s="38" t="s">
        <v>72</v>
      </c>
      <c r="B76" s="38"/>
      <c r="C76" s="38"/>
      <c r="D76" s="41"/>
      <c r="E76" s="45">
        <v>5078005.74</v>
      </c>
      <c r="G76" s="45">
        <v>7509865.1900000004</v>
      </c>
      <c r="H76" s="45">
        <v>2052270.78</v>
      </c>
      <c r="I76" s="58">
        <v>3767665.76</v>
      </c>
      <c r="J76" s="58">
        <v>1857651.26</v>
      </c>
      <c r="P76" s="50">
        <f t="shared" si="16"/>
        <v>20265458.73</v>
      </c>
    </row>
    <row r="77" spans="1:16" ht="30" x14ac:dyDescent="0.25">
      <c r="A77" s="38" t="s">
        <v>73</v>
      </c>
      <c r="B77" s="38"/>
      <c r="C77" s="38"/>
      <c r="D77" s="41"/>
      <c r="J77" s="32"/>
      <c r="P77" s="50">
        <f t="shared" si="16"/>
        <v>0</v>
      </c>
    </row>
    <row r="78" spans="1:16" x14ac:dyDescent="0.25">
      <c r="A78" s="40" t="s">
        <v>74</v>
      </c>
      <c r="B78" s="40"/>
      <c r="C78" s="40"/>
      <c r="D78" s="44">
        <f>+D79+D80</f>
        <v>1715215.04</v>
      </c>
      <c r="E78" s="44">
        <f t="shared" ref="E78:P78" si="17">+E79+E80</f>
        <v>0</v>
      </c>
      <c r="F78" s="44">
        <f t="shared" si="17"/>
        <v>2574447.14</v>
      </c>
      <c r="G78" s="44">
        <f t="shared" si="17"/>
        <v>0</v>
      </c>
      <c r="H78" s="44">
        <f t="shared" si="17"/>
        <v>0</v>
      </c>
      <c r="I78" s="44">
        <f t="shared" si="17"/>
        <v>0</v>
      </c>
      <c r="J78" s="44">
        <f t="shared" si="17"/>
        <v>0</v>
      </c>
      <c r="K78" s="44">
        <f t="shared" si="17"/>
        <v>0</v>
      </c>
      <c r="L78" s="44">
        <f t="shared" si="17"/>
        <v>0</v>
      </c>
      <c r="M78" s="44">
        <f t="shared" si="17"/>
        <v>0</v>
      </c>
      <c r="N78" s="44">
        <f t="shared" si="17"/>
        <v>0</v>
      </c>
      <c r="O78" s="44">
        <f t="shared" si="17"/>
        <v>0</v>
      </c>
      <c r="P78" s="44">
        <f t="shared" si="17"/>
        <v>4289662.18</v>
      </c>
    </row>
    <row r="79" spans="1:16" x14ac:dyDescent="0.25">
      <c r="A79" s="38" t="s">
        <v>75</v>
      </c>
      <c r="B79" s="38"/>
      <c r="C79" s="38"/>
      <c r="D79" s="41">
        <v>1715215.04</v>
      </c>
      <c r="F79" s="41">
        <v>2574447.14</v>
      </c>
      <c r="G79" s="41"/>
      <c r="P79" s="50">
        <f t="shared" si="16"/>
        <v>4289662.18</v>
      </c>
    </row>
    <row r="80" spans="1:16" x14ac:dyDescent="0.25">
      <c r="A80" s="38" t="s">
        <v>76</v>
      </c>
      <c r="B80" s="38"/>
      <c r="C80" s="38"/>
      <c r="D80" s="41"/>
      <c r="P80" s="50">
        <f t="shared" si="16"/>
        <v>0</v>
      </c>
    </row>
    <row r="81" spans="1:16" x14ac:dyDescent="0.25">
      <c r="A81" s="40" t="s">
        <v>77</v>
      </c>
      <c r="B81" s="40"/>
      <c r="C81" s="40"/>
      <c r="D81" s="44">
        <f>+D82</f>
        <v>0</v>
      </c>
      <c r="E81" s="44">
        <f t="shared" ref="E81:P81" si="18">+E82</f>
        <v>0</v>
      </c>
      <c r="F81" s="44">
        <f t="shared" si="18"/>
        <v>0</v>
      </c>
      <c r="G81" s="44">
        <f t="shared" si="18"/>
        <v>0</v>
      </c>
      <c r="H81" s="44">
        <f t="shared" si="18"/>
        <v>0</v>
      </c>
      <c r="I81" s="44">
        <f t="shared" si="18"/>
        <v>0</v>
      </c>
      <c r="J81" s="44">
        <f t="shared" si="18"/>
        <v>0</v>
      </c>
      <c r="K81" s="44">
        <f t="shared" si="18"/>
        <v>0</v>
      </c>
      <c r="L81" s="44">
        <f t="shared" si="18"/>
        <v>0</v>
      </c>
      <c r="M81" s="44">
        <f t="shared" si="18"/>
        <v>0</v>
      </c>
      <c r="N81" s="44">
        <f t="shared" si="18"/>
        <v>0</v>
      </c>
      <c r="O81" s="44">
        <f t="shared" si="18"/>
        <v>0</v>
      </c>
      <c r="P81" s="44">
        <f t="shared" si="18"/>
        <v>0</v>
      </c>
    </row>
    <row r="82" spans="1:16" x14ac:dyDescent="0.25">
      <c r="A82" s="38" t="s">
        <v>78</v>
      </c>
      <c r="B82" s="38"/>
      <c r="C82" s="38"/>
      <c r="D82" s="41"/>
      <c r="P82" s="50">
        <f t="shared" si="16"/>
        <v>0</v>
      </c>
    </row>
    <row r="83" spans="1:16" x14ac:dyDescent="0.25">
      <c r="A83" s="55" t="s">
        <v>110</v>
      </c>
      <c r="B83" s="56">
        <f>+B62+B52+B36+B26+B16+B10</f>
        <v>168721435</v>
      </c>
      <c r="C83" s="54"/>
      <c r="D83" s="56">
        <f>+D74+D70+D67+D61+D52++D44+D36+D26++D16+D10</f>
        <v>12189779.34</v>
      </c>
      <c r="E83" s="56">
        <f>+E74+E70+E67+E62+E52+E44+E36+E26+E16+E10</f>
        <v>14975711.040000001</v>
      </c>
      <c r="F83" s="56">
        <f t="shared" ref="F83:O83" si="19">+F74+F70+F67+F62+F52+F44+F36+F26+F16+F10</f>
        <v>11025197.420000002</v>
      </c>
      <c r="G83" s="56">
        <f t="shared" si="19"/>
        <v>9365148.7799999993</v>
      </c>
      <c r="H83" s="56">
        <f t="shared" si="19"/>
        <v>10026664.039999999</v>
      </c>
      <c r="I83" s="56">
        <f>+I74+I70+I67+I62+I52+I44+I36+I26+I16+I10</f>
        <v>16631091.699999999</v>
      </c>
      <c r="J83" s="56">
        <f>+J74+J70+J67+J62+J52+J44+J36+J26+J16+J10</f>
        <v>9595072.629999999</v>
      </c>
      <c r="K83" s="56">
        <f t="shared" si="19"/>
        <v>0</v>
      </c>
      <c r="L83" s="56">
        <f t="shared" si="19"/>
        <v>0</v>
      </c>
      <c r="M83" s="56">
        <f t="shared" si="19"/>
        <v>0</v>
      </c>
      <c r="N83" s="56">
        <f t="shared" si="19"/>
        <v>0</v>
      </c>
      <c r="O83" s="56">
        <f t="shared" si="19"/>
        <v>0</v>
      </c>
      <c r="P83" s="57">
        <f>+D83+E83+F83+G83+H83+I83+J83+K83+L83+M83+N83+O83</f>
        <v>83808664.950000003</v>
      </c>
    </row>
    <row r="84" spans="1:16" x14ac:dyDescent="0.25">
      <c r="P84" s="50">
        <f t="shared" si="16"/>
        <v>0</v>
      </c>
    </row>
    <row r="85" spans="1:16" x14ac:dyDescent="0.25">
      <c r="P85" s="50">
        <f t="shared" si="16"/>
        <v>0</v>
      </c>
    </row>
    <row r="86" spans="1:16" x14ac:dyDescent="0.25">
      <c r="A86" s="46" t="s">
        <v>100</v>
      </c>
      <c r="B86" s="33"/>
      <c r="C86" s="33"/>
      <c r="P86" s="50">
        <f t="shared" si="16"/>
        <v>0</v>
      </c>
    </row>
    <row r="87" spans="1:16" x14ac:dyDescent="0.25">
      <c r="A87" s="47" t="s">
        <v>102</v>
      </c>
      <c r="B87" s="47"/>
      <c r="C87" s="47"/>
      <c r="P87" s="50">
        <f t="shared" si="16"/>
        <v>0</v>
      </c>
    </row>
    <row r="88" spans="1:16" x14ac:dyDescent="0.25">
      <c r="A88" s="25" t="s">
        <v>111</v>
      </c>
      <c r="P88" s="50">
        <f t="shared" si="16"/>
        <v>0</v>
      </c>
    </row>
    <row r="89" spans="1:16" x14ac:dyDescent="0.25">
      <c r="P89" s="50">
        <f t="shared" si="16"/>
        <v>0</v>
      </c>
    </row>
    <row r="90" spans="1:16" x14ac:dyDescent="0.25">
      <c r="P90" s="50">
        <f t="shared" si="16"/>
        <v>0</v>
      </c>
    </row>
    <row r="91" spans="1:16" x14ac:dyDescent="0.25">
      <c r="P91" s="50">
        <f t="shared" si="16"/>
        <v>0</v>
      </c>
    </row>
    <row r="92" spans="1:16" x14ac:dyDescent="0.25">
      <c r="P92" s="50">
        <f t="shared" si="16"/>
        <v>0</v>
      </c>
    </row>
    <row r="93" spans="1:16" x14ac:dyDescent="0.25">
      <c r="A93" s="68"/>
      <c r="P93" s="50">
        <f t="shared" si="16"/>
        <v>0</v>
      </c>
    </row>
    <row r="94" spans="1:16" ht="15" customHeight="1" x14ac:dyDescent="0.25">
      <c r="A94" s="76" t="s">
        <v>112</v>
      </c>
      <c r="B94" s="76"/>
      <c r="C94" s="76"/>
      <c r="D94" s="76"/>
      <c r="E94" s="76"/>
      <c r="P94" s="50">
        <f t="shared" si="16"/>
        <v>0</v>
      </c>
    </row>
    <row r="95" spans="1:16" x14ac:dyDescent="0.25">
      <c r="A95" s="75" t="s">
        <v>113</v>
      </c>
      <c r="B95" s="75"/>
      <c r="C95" s="75"/>
      <c r="D95" s="75"/>
      <c r="E95" s="75"/>
      <c r="P95" s="50">
        <f t="shared" si="16"/>
        <v>0</v>
      </c>
    </row>
    <row r="96" spans="1:16" ht="15" customHeight="1" x14ac:dyDescent="0.25">
      <c r="A96" s="74" t="s">
        <v>114</v>
      </c>
      <c r="B96" s="74"/>
      <c r="C96" s="74"/>
      <c r="D96" s="74"/>
      <c r="E96" s="74"/>
      <c r="P96" s="50">
        <f t="shared" si="16"/>
        <v>0</v>
      </c>
    </row>
    <row r="97" spans="1:16" x14ac:dyDescent="0.25">
      <c r="A97" s="74"/>
      <c r="B97" s="74"/>
      <c r="C97" s="74"/>
      <c r="D97" s="74"/>
      <c r="E97" s="74"/>
      <c r="P97" s="50">
        <f t="shared" si="16"/>
        <v>0</v>
      </c>
    </row>
    <row r="98" spans="1:16" x14ac:dyDescent="0.25">
      <c r="A98" s="74"/>
      <c r="B98" s="74"/>
      <c r="C98" s="74"/>
      <c r="D98" s="74"/>
      <c r="E98" s="74"/>
      <c r="P98" s="50">
        <f t="shared" si="16"/>
        <v>0</v>
      </c>
    </row>
    <row r="99" spans="1:16" x14ac:dyDescent="0.25">
      <c r="A99" s="74"/>
      <c r="B99" s="74"/>
      <c r="C99" s="74"/>
      <c r="D99" s="74"/>
      <c r="E99" s="74"/>
      <c r="P99" s="50">
        <f t="shared" si="16"/>
        <v>0</v>
      </c>
    </row>
    <row r="100" spans="1:16" x14ac:dyDescent="0.25">
      <c r="A100" s="3" t="s">
        <v>115</v>
      </c>
      <c r="B100" s="67"/>
      <c r="C100" s="67"/>
      <c r="D100" s="67"/>
      <c r="E100" s="67"/>
      <c r="P100" s="50">
        <f t="shared" si="16"/>
        <v>0</v>
      </c>
    </row>
    <row r="101" spans="1:16" x14ac:dyDescent="0.25">
      <c r="P101" s="50">
        <f t="shared" si="16"/>
        <v>0</v>
      </c>
    </row>
    <row r="102" spans="1:16" x14ac:dyDescent="0.25">
      <c r="P102" s="50">
        <f t="shared" si="16"/>
        <v>0</v>
      </c>
    </row>
    <row r="103" spans="1:16" x14ac:dyDescent="0.25">
      <c r="P103" s="50">
        <f t="shared" si="16"/>
        <v>0</v>
      </c>
    </row>
    <row r="104" spans="1:16" x14ac:dyDescent="0.25">
      <c r="P104" s="50">
        <f t="shared" si="16"/>
        <v>0</v>
      </c>
    </row>
    <row r="105" spans="1:16" x14ac:dyDescent="0.25">
      <c r="P105" s="50">
        <f t="shared" si="16"/>
        <v>0</v>
      </c>
    </row>
    <row r="106" spans="1:16" x14ac:dyDescent="0.25">
      <c r="P106" s="50">
        <f t="shared" si="16"/>
        <v>0</v>
      </c>
    </row>
    <row r="107" spans="1:16" x14ac:dyDescent="0.25">
      <c r="P107" s="50">
        <f t="shared" si="16"/>
        <v>0</v>
      </c>
    </row>
    <row r="108" spans="1:16" x14ac:dyDescent="0.25">
      <c r="P108" s="50">
        <f t="shared" si="16"/>
        <v>0</v>
      </c>
    </row>
  </sheetData>
  <mergeCells count="12">
    <mergeCell ref="A96:E99"/>
    <mergeCell ref="A95:E95"/>
    <mergeCell ref="A94:E94"/>
    <mergeCell ref="B6:B8"/>
    <mergeCell ref="A6:A8"/>
    <mergeCell ref="C6:C8"/>
    <mergeCell ref="D6:P7"/>
    <mergeCell ref="A1:O1"/>
    <mergeCell ref="A2:O2"/>
    <mergeCell ref="A3:O3"/>
    <mergeCell ref="A4:O4"/>
    <mergeCell ref="A5:O5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rowBreaks count="1" manualBreakCount="1">
    <brk id="5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 (2)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2021-08-05T17:07:47Z</cp:lastPrinted>
  <dcterms:created xsi:type="dcterms:W3CDTF">2018-04-17T18:57:16Z</dcterms:created>
  <dcterms:modified xsi:type="dcterms:W3CDTF">2021-08-06T16:56:51Z</dcterms:modified>
</cp:coreProperties>
</file>