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2627D29A-FC59-4ECF-8561-9F974A698D7A}" xr6:coauthVersionLast="47" xr6:coauthVersionMax="47" xr10:uidLastSave="{00000000-0000-0000-0000-000000000000}"/>
  <bookViews>
    <workbookView xWindow="-120" yWindow="-120" windowWidth="29040" windowHeight="15720" tabRatio="463" xr2:uid="{00000000-000D-0000-FFFF-FFFF00000000}"/>
  </bookViews>
  <sheets>
    <sheet name="Nómina Personal Contratado" sheetId="1" r:id="rId1"/>
    <sheet name="Validación de datos" sheetId="2" state="hidden" r:id="rId2"/>
  </sheets>
  <definedNames>
    <definedName name="_xlnm._FilterDatabase" localSheetId="0" hidden="1">'Nómina Personal Contratado'!$A$1:$R$20</definedName>
    <definedName name="lega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0" i="1" l="1"/>
  <c r="O21" i="1"/>
  <c r="N21" i="1"/>
  <c r="M21" i="1"/>
  <c r="Q2" i="1" l="1"/>
  <c r="R2" i="1" s="1"/>
  <c r="P3" i="1"/>
  <c r="L21" i="1"/>
  <c r="K21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P4" i="1" l="1"/>
  <c r="Q4" i="1" s="1"/>
  <c r="R4" i="1" s="1"/>
  <c r="Q3" i="1"/>
  <c r="R3" i="1" s="1"/>
  <c r="P5" i="1" l="1"/>
  <c r="Q5" i="1" l="1"/>
  <c r="R5" i="1" s="1"/>
  <c r="P6" i="1"/>
  <c r="Q6" i="1" s="1"/>
  <c r="R6" i="1" s="1"/>
  <c r="P7" i="1" l="1"/>
  <c r="P8" i="1"/>
  <c r="Q7" i="1"/>
  <c r="R7" i="1" s="1"/>
  <c r="P9" i="1" l="1"/>
  <c r="Q8" i="1"/>
  <c r="R8" i="1" s="1"/>
  <c r="P10" i="1" l="1"/>
  <c r="Q9" i="1"/>
  <c r="R9" i="1" s="1"/>
  <c r="P11" i="1" l="1"/>
  <c r="Q10" i="1"/>
  <c r="R10" i="1" s="1"/>
  <c r="P12" i="1" l="1"/>
  <c r="Q11" i="1"/>
  <c r="R11" i="1" s="1"/>
  <c r="P13" i="1" l="1"/>
  <c r="Q12" i="1"/>
  <c r="R12" i="1" s="1"/>
  <c r="P14" i="1" l="1"/>
  <c r="Q13" i="1"/>
  <c r="R13" i="1" s="1"/>
  <c r="P15" i="1" l="1"/>
  <c r="Q14" i="1"/>
  <c r="R14" i="1" s="1"/>
  <c r="P16" i="1" l="1"/>
  <c r="Q15" i="1"/>
  <c r="R15" i="1" s="1"/>
  <c r="P17" i="1" l="1"/>
  <c r="P18" i="1" s="1"/>
  <c r="Q16" i="1"/>
  <c r="R16" i="1" s="1"/>
  <c r="P19" i="1" l="1"/>
  <c r="Q18" i="1"/>
  <c r="Q17" i="1"/>
  <c r="R17" i="1" s="1"/>
  <c r="P20" i="1" l="1"/>
  <c r="P21" i="1" s="1"/>
  <c r="Q19" i="1"/>
  <c r="Q20" i="1" l="1"/>
  <c r="R18" i="1"/>
  <c r="R20" i="1" l="1"/>
  <c r="R21" i="1" s="1"/>
  <c r="Q21" i="1"/>
  <c r="R19" i="1"/>
</calcChain>
</file>

<file path=xl/sharedStrings.xml><?xml version="1.0" encoding="utf-8"?>
<sst xmlns="http://schemas.openxmlformats.org/spreadsheetml/2006/main" count="286" uniqueCount="170">
  <si>
    <t>NO</t>
  </si>
  <si>
    <t>NOMBRE</t>
  </si>
  <si>
    <t>ÁREA</t>
  </si>
  <si>
    <t>ESTATUS</t>
  </si>
  <si>
    <t>SALARIO MENSUAL</t>
  </si>
  <si>
    <t>IMPUESTO SOBRE LA RENTA</t>
  </si>
  <si>
    <t>INAVI</t>
  </si>
  <si>
    <t>NETO A PAGAR</t>
  </si>
  <si>
    <t>M</t>
  </si>
  <si>
    <t>F</t>
  </si>
  <si>
    <t>DEPARTAMENTO JURÍDICO</t>
  </si>
  <si>
    <t>PARALEGAL</t>
  </si>
  <si>
    <t>DEPARTAMENTO DE RECURSOS HUMANOS</t>
  </si>
  <si>
    <t>SECCIÓN DE COMUNICACIONES</t>
  </si>
  <si>
    <t>DEPARTAMENTO ADMINISTRATIVO Y FINANCIERO</t>
  </si>
  <si>
    <t>DEPARTAMENTO DE INGENIERÍA</t>
  </si>
  <si>
    <t>SEXO</t>
  </si>
  <si>
    <t>FECHA DE ENTRADA</t>
  </si>
  <si>
    <t>TERMINO DE CONTRATO</t>
  </si>
  <si>
    <t>FONDO DE PENSIÓN</t>
  </si>
  <si>
    <t>SEG. FAM. SALUD</t>
  </si>
  <si>
    <t>TOTAL DE DESCUENTO</t>
  </si>
  <si>
    <t xml:space="preserve">JOSE ANTONIO JERONIMO </t>
  </si>
  <si>
    <t>LUIS RAMON HUMBERTO FERNANDEZ MATOS</t>
  </si>
  <si>
    <t>FRANCISCO ANTONIO LANTIGUA D´ ORVILLE</t>
  </si>
  <si>
    <t xml:space="preserve">  ABRIL,01/2022</t>
  </si>
  <si>
    <t>DAGOBERTO ANTONIO FLETE</t>
  </si>
  <si>
    <t>ASESOR FINANCIERO</t>
  </si>
  <si>
    <t>MAYO,12/2022</t>
  </si>
  <si>
    <t>PEDRO ANTONIO PERALTA GONZALEZ</t>
  </si>
  <si>
    <t>REYNALDO DE JESUS RAMOS RAMOS</t>
  </si>
  <si>
    <t>MAYO,01/2022</t>
  </si>
  <si>
    <t>MARIEL FARIAS REYES</t>
  </si>
  <si>
    <t>DAICY MARY PEÑA NUÑEZ</t>
  </si>
  <si>
    <t>SWEET  MALANIE FLORENTINO VARGAS</t>
  </si>
  <si>
    <t>MAYO,03/2022</t>
  </si>
  <si>
    <t>ANTONIO PEGUERO ROSARIO</t>
  </si>
  <si>
    <t>YANDELY MARTE PERALTA</t>
  </si>
  <si>
    <t>JOSE RAFAEL GERONIMO MUESES</t>
  </si>
  <si>
    <t>MAYO,19/2022</t>
  </si>
  <si>
    <t>BIENVENIDO PAREDES ENCARNACION</t>
  </si>
  <si>
    <t>HAMLET DAVID CORDERO SERRANO</t>
  </si>
  <si>
    <t>IGNACIO PACA MARTINEZ</t>
  </si>
  <si>
    <t>YSE YAQUELIN MENDEZ DE SANCHEZ</t>
  </si>
  <si>
    <t>AURA ANTONIA MARTE MARTINEZ</t>
  </si>
  <si>
    <t>MARZ,01/2022</t>
  </si>
  <si>
    <t>RUTH ESTHER ABREU DE PEREZ</t>
  </si>
  <si>
    <t>TOTAL</t>
  </si>
  <si>
    <t>SUPERVISOR OPERATIVO DE PROYECTOS HOTELEROS</t>
  </si>
  <si>
    <t>JUNIO,01/2022</t>
  </si>
  <si>
    <t>JUNIO,30/2022</t>
  </si>
  <si>
    <t>SUPERVISIÓN DE HOTELES DEL ESTADO</t>
  </si>
  <si>
    <t>GENERO</t>
  </si>
  <si>
    <t>ÁREAS</t>
  </si>
  <si>
    <t>CÓDIGO DE AREA</t>
  </si>
  <si>
    <t>CARGOS</t>
  </si>
  <si>
    <t>SEDE</t>
  </si>
  <si>
    <t>GERENCIA GENERAL</t>
  </si>
  <si>
    <t>01-GG</t>
  </si>
  <si>
    <t>ADMINISTRADOR</t>
  </si>
  <si>
    <t>FIJO</t>
  </si>
  <si>
    <t>OFICINA PRINCIPAL</t>
  </si>
  <si>
    <t>SUB DIRECTORES</t>
  </si>
  <si>
    <t>02-GG</t>
  </si>
  <si>
    <t>ADMINISTRADOR DEL SERVICIO TIC</t>
  </si>
  <si>
    <t>CONTRATADO</t>
  </si>
  <si>
    <t>COMPLEJO ECOTURÍSTICO LA MANSIÓN</t>
  </si>
  <si>
    <t>03-AF</t>
  </si>
  <si>
    <t>ANALISTA DE COMPRAS Y CONTRATACIONES</t>
  </si>
  <si>
    <t>DE CARRERA</t>
  </si>
  <si>
    <t>COMPLEJO VACACIONAL ERCILIA PEPÍN</t>
  </si>
  <si>
    <t>04-JUR</t>
  </si>
  <si>
    <t>ANALISTA DE GESTIÓN DE COBROS</t>
  </si>
  <si>
    <t>DE CONFIANZA</t>
  </si>
  <si>
    <t>HOTEL CAYACOA</t>
  </si>
  <si>
    <t>05-RH</t>
  </si>
  <si>
    <t>ANALISTA DE PLANIFICACIÓN Y DESARROLLO</t>
  </si>
  <si>
    <t>HOTEL CAYO LEVANTADO</t>
  </si>
  <si>
    <t>DEPARTAMENTO PLANIFICACIÓN Y DESARROLLO</t>
  </si>
  <si>
    <t>06-PD</t>
  </si>
  <si>
    <t>ANALISTA DE RECURSOS HUMANOS</t>
  </si>
  <si>
    <t>ESTATUTO SIMPLIFICADO</t>
  </si>
  <si>
    <t>HOTEL GUAROCUYA</t>
  </si>
  <si>
    <t>07-ING</t>
  </si>
  <si>
    <t>ANALISTA FINANCIERO</t>
  </si>
  <si>
    <t>SUSPENDIDO</t>
  </si>
  <si>
    <t>HOTEL JARAGUA</t>
  </si>
  <si>
    <t>OFICINA DE ACCESO A LA INFORMACIÓN</t>
  </si>
  <si>
    <t>08-OAI</t>
  </si>
  <si>
    <t>ASESOR TIC</t>
  </si>
  <si>
    <t>HOTEL JIMANÍ</t>
  </si>
  <si>
    <t>DIVISIÓN DE TECNOLOGÍA DE LA INFORMACIÓN Y COMUNICACIÓN</t>
  </si>
  <si>
    <t>09-TIC</t>
  </si>
  <si>
    <t>ASISTENTE DE GERENCIA GENERAL</t>
  </si>
  <si>
    <t>HOTEL LA MANSIÓN</t>
  </si>
  <si>
    <t>10-COM</t>
  </si>
  <si>
    <t>ASISTENTE DE INGENIERÍA</t>
  </si>
  <si>
    <t>HOTEL MAGUANA</t>
  </si>
  <si>
    <t>DIVISIÓN DE CONTABILIDAD</t>
  </si>
  <si>
    <t>11-AF</t>
  </si>
  <si>
    <t>ASISTENTE EJECUTIVO</t>
  </si>
  <si>
    <t>HOTEL MATUM</t>
  </si>
  <si>
    <t>SECCIÓN DE COMPRAS Y CONTRATACIONES</t>
  </si>
  <si>
    <t>12-AF</t>
  </si>
  <si>
    <t>AUXILIAR ADMINISTRATIVO</t>
  </si>
  <si>
    <t>HOTEL MONTAÑA</t>
  </si>
  <si>
    <t>SECCIÓN DE PRESUPUESTOS</t>
  </si>
  <si>
    <t>13-AF</t>
  </si>
  <si>
    <t>AUXILIAR DE ARCHIVO</t>
  </si>
  <si>
    <t>HOTEL NUEVA SUIZA</t>
  </si>
  <si>
    <t>SECCIÓN DE COBROS</t>
  </si>
  <si>
    <t>14-AF</t>
  </si>
  <si>
    <t>AUXILIAR DE CONTABILIDAD</t>
  </si>
  <si>
    <t>HOTEL VILLA SUIZA</t>
  </si>
  <si>
    <t>SECCIÓN DE SERVICIOS GENERALES</t>
  </si>
  <si>
    <t>15-AF</t>
  </si>
  <si>
    <t>AYUDANTE DE MANTENIMIENTO</t>
  </si>
  <si>
    <t>16-ING</t>
  </si>
  <si>
    <t>AYUDANTE ELECTRICISTA Y MANTENIMIENTO</t>
  </si>
  <si>
    <t>PARADOR POZA DE BOJOLO</t>
  </si>
  <si>
    <t>CHOFER</t>
  </si>
  <si>
    <t>PARADOR PUNTA SALINA</t>
  </si>
  <si>
    <t>CONSERJE</t>
  </si>
  <si>
    <t>PLAZA EL NARANJO</t>
  </si>
  <si>
    <t>COORDINADORA DE GABINETE</t>
  </si>
  <si>
    <t>TEATRO AGUA Y LUZ</t>
  </si>
  <si>
    <t>ENCARGADO DE DIVISIÓN DE CONTABILIDAD</t>
  </si>
  <si>
    <t>TERRENO SAN CRISTÓBAL</t>
  </si>
  <si>
    <t>ENCARGADO DE SECCIÓN DE COMPRAS Y CONTRATACIONES</t>
  </si>
  <si>
    <t>ENCARGADO DE SECCIÓN DE PRESUPUESTOS</t>
  </si>
  <si>
    <t>ENCARGADO DEL DEPARTAMENTO ADMINISTRATIVO Y FINANCIERO</t>
  </si>
  <si>
    <t>ENCARGADO DEL DEPARTAMENTO JURÍDICO</t>
  </si>
  <si>
    <t>ENCARGADO DEL DEPARTAMENTO RECURSOS HUMANOS</t>
  </si>
  <si>
    <t>ENCARGADO, DE DEPARTAMENTO DE INGENIERÍA</t>
  </si>
  <si>
    <t>GERENTE GENERAL</t>
  </si>
  <si>
    <t>INSPECTOR</t>
  </si>
  <si>
    <t>JARDINERO</t>
  </si>
  <si>
    <t>MENSAJERO EXTERNO</t>
  </si>
  <si>
    <t>RECEPCIONISTA</t>
  </si>
  <si>
    <t>RELACIONISTA PUBLICO</t>
  </si>
  <si>
    <t>RESPONSABLE DE ACCESO A LA INFORMACIÓN</t>
  </si>
  <si>
    <t>SECRETARIA</t>
  </si>
  <si>
    <t>SECRETARIA DE GERENCIA GENERAL</t>
  </si>
  <si>
    <t>SOPORTE TÉCNICO</t>
  </si>
  <si>
    <t>SUB DIRECTOR</t>
  </si>
  <si>
    <t>SUPERVISOR</t>
  </si>
  <si>
    <t>SUPERVISOR DE BRIGADA</t>
  </si>
  <si>
    <t>SUPERVISOR DE MANTENIMIENTO</t>
  </si>
  <si>
    <t>SUPERVISOR DE TRANSPORTACIÓN</t>
  </si>
  <si>
    <t>VIGILANTE</t>
  </si>
  <si>
    <t>CÓDIGO DE ÁREA</t>
  </si>
  <si>
    <t>CARGO</t>
  </si>
  <si>
    <t>CAMARÓGRAFO</t>
  </si>
  <si>
    <t>ASESOR COMUNITARIO DE COMPLEJO VACACIONAL</t>
  </si>
  <si>
    <t>TÉCNICO DE RECURSOS HUMANOS</t>
  </si>
  <si>
    <t>COOP. S. J.</t>
  </si>
  <si>
    <t>PERIODO APROBATORIO</t>
  </si>
  <si>
    <t xml:space="preserve">  OCT,01/2022</t>
  </si>
  <si>
    <t xml:space="preserve">  ABRIL,12/2022</t>
  </si>
  <si>
    <t xml:space="preserve">  OCT,12/2022</t>
  </si>
  <si>
    <t>SEPT,01/2022</t>
  </si>
  <si>
    <t>CALIXTA GONZALEZ CASSO</t>
  </si>
  <si>
    <t>ABRIL,01/2022</t>
  </si>
  <si>
    <t>OCT,01/2022</t>
  </si>
  <si>
    <t>NOV-,19/2022</t>
  </si>
  <si>
    <t>NOV-,03/2022</t>
  </si>
  <si>
    <t>NOV-,01/2022</t>
  </si>
  <si>
    <t>NOV-,12/2022</t>
  </si>
  <si>
    <t>DICIEMBRE,30/2022</t>
  </si>
  <si>
    <t>DICIEMBRE,01/2022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</si>
</sst>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4" x14ac:knownFonts="1">
    <font>
      <sz val="10"/>
      <color rgb="FF000000"/>
      <name val="Arial"/>
    </font>
    <font>
      <sz val="10"/>
      <color rgb="FF000000"/>
      <name val="Futura PT Book"/>
      <family val="2"/>
    </font>
    <font>
      <b/>
      <sz val="10"/>
      <color rgb="FF000000"/>
      <name val="Futura PT Book"/>
      <family val="2"/>
    </font>
    <font>
      <sz val="9"/>
      <color theme="1"/>
      <name val="Futura PT Book"/>
      <family val="2"/>
    </font>
    <font>
      <sz val="10"/>
      <name val="Arial"/>
      <family val="2"/>
    </font>
    <font>
      <sz val="9"/>
      <name val="Futura PT Book"/>
      <family val="2"/>
    </font>
    <font>
      <sz val="9"/>
      <color rgb="FF000000"/>
      <name val="Futura PT Book"/>
      <family val="2"/>
    </font>
    <font>
      <sz val="10"/>
      <color theme="1"/>
      <name val="Futura PT Book"/>
      <family val="2"/>
    </font>
    <font>
      <sz val="10"/>
      <color rgb="FF000000"/>
      <name val="Arial"/>
      <family val="2"/>
    </font>
    <font>
      <sz val="9"/>
      <color theme="1"/>
      <name val="Arial"/>
      <family val="1"/>
      <scheme val="major"/>
    </font>
    <font>
      <sz val="9"/>
      <name val="Arial"/>
      <family val="1"/>
      <scheme val="major"/>
    </font>
    <font>
      <sz val="9"/>
      <color theme="1"/>
      <name val="Futura PT Book"/>
    </font>
    <font>
      <sz val="9"/>
      <name val="Futura PT Book"/>
    </font>
    <font>
      <b/>
      <sz val="9"/>
      <color rgb="FF000000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1" applyFont="0" applyFill="0" applyBorder="0" applyAlignment="0" applyProtection="0"/>
    <xf numFmtId="44" fontId="8" fillId="0" borderId="0" applyFont="0" applyFill="0" applyBorder="0" applyAlignment="0" applyProtection="0"/>
  </cellStyleXfs>
  <cellXfs count="61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vertical="center" wrapText="1"/>
    </xf>
    <xf numFmtId="43" fontId="5" fillId="0" borderId="2" xfId="1" applyFont="1" applyBorder="1" applyAlignment="1">
      <alignment vertical="center" wrapText="1"/>
    </xf>
    <xf numFmtId="43" fontId="5" fillId="0" borderId="2" xfId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/>
    <xf numFmtId="0" fontId="1" fillId="0" borderId="2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1" fillId="0" borderId="0" xfId="0" applyFont="1" applyAlignment="1"/>
    <xf numFmtId="0" fontId="0" fillId="0" borderId="0" xfId="0" applyAlignment="1"/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5" fillId="0" borderId="2" xfId="2" applyNumberFormat="1" applyFont="1" applyBorder="1" applyAlignment="1">
      <alignment horizontal="right" vertical="center" wrapText="1"/>
    </xf>
    <xf numFmtId="164" fontId="3" fillId="0" borderId="2" xfId="2" applyNumberFormat="1" applyFont="1" applyBorder="1" applyAlignment="1">
      <alignment horizontal="righ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13" xfId="2" applyNumberFormat="1" applyFont="1" applyBorder="1" applyAlignment="1">
      <alignment horizontal="right" vertical="center" wrapText="1"/>
    </xf>
    <xf numFmtId="164" fontId="3" fillId="0" borderId="13" xfId="2" applyNumberFormat="1" applyFont="1" applyBorder="1" applyAlignment="1">
      <alignment horizontal="right" vertical="center" wrapText="1"/>
    </xf>
    <xf numFmtId="43" fontId="10" fillId="0" borderId="4" xfId="1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4" fontId="6" fillId="0" borderId="0" xfId="2" applyFont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43" fontId="11" fillId="0" borderId="2" xfId="1" applyFont="1" applyBorder="1" applyAlignment="1">
      <alignment horizontal="left" vertical="center" wrapText="1"/>
    </xf>
    <xf numFmtId="43" fontId="12" fillId="0" borderId="2" xfId="1" applyFont="1" applyBorder="1" applyAlignment="1">
      <alignment vertical="center" wrapText="1"/>
    </xf>
    <xf numFmtId="164" fontId="12" fillId="0" borderId="2" xfId="2" applyNumberFormat="1" applyFont="1" applyBorder="1" applyAlignment="1">
      <alignment horizontal="right" vertical="center" wrapText="1"/>
    </xf>
    <xf numFmtId="0" fontId="13" fillId="2" borderId="13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164" fontId="13" fillId="2" borderId="9" xfId="0" applyNumberFormat="1" applyFont="1" applyFill="1" applyBorder="1" applyAlignment="1">
      <alignment horizontal="center" vertical="center" wrapText="1"/>
    </xf>
    <xf numFmtId="164" fontId="13" fillId="2" borderId="3" xfId="0" applyNumberFormat="1" applyFont="1" applyFill="1" applyBorder="1" applyAlignment="1">
      <alignment horizontal="center" vertical="center" wrapText="1"/>
    </xf>
    <xf numFmtId="164" fontId="13" fillId="2" borderId="14" xfId="0" applyNumberFormat="1" applyFont="1" applyFill="1" applyBorder="1" applyAlignment="1">
      <alignment horizontal="center" vertical="center" wrapText="1"/>
    </xf>
  </cellXfs>
  <cellStyles count="3">
    <cellStyle name="Currency" xfId="2" builtinId="4"/>
    <cellStyle name="Millares 2" xfId="1" xr:uid="{00000000-0005-0000-0000-000001000000}"/>
    <cellStyle name="Normal" xfId="0" builtinId="0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numFmt numFmtId="164" formatCode="&quot;$&quot;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family val="2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family val="2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family val="2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family val="2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z val="9"/>
        <color auto="1"/>
        <name val="Futura PT Book"/>
      </font>
      <numFmt numFmtId="164" formatCode="&quot;$&quot;#,##0.0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z val="9"/>
        <color theme="1"/>
        <name val="Futura PT Book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alignment horizontal="lef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Futura PT Book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Futura PT Book"/>
        <scheme val="none"/>
      </font>
      <numFmt numFmtId="4" formatCode="#,##0.00"/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Futura PT Book"/>
        <scheme val="none"/>
      </font>
      <numFmt numFmtId="4" formatCode="#,##0.00"/>
      <alignment horizontal="general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Futura PT Book"/>
        <scheme val="none"/>
      </font>
      <fill>
        <patternFill patternType="solid">
          <fgColor rgb="FFD9D9D9"/>
          <bgColor rgb="FFD9D9D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2" tint="-4.9989318521683403E-2"/>
        </patternFill>
      </fill>
    </dxf>
    <dxf>
      <fill>
        <patternFill>
          <bgColor theme="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24994659260841701"/>
        </patternFill>
      </fill>
    </dxf>
  </dxfs>
  <tableStyles count="1" defaultPivotStyle="PivotStyleLight16">
    <tableStyle name="Estilo de tabla 1" pivot="0" count="4" xr9:uid="{00000000-0011-0000-FFFF-FFFF00000000}">
      <tableStyleElement type="headerRow" dxfId="45"/>
      <tableStyleElement type="totalRow" dxfId="44"/>
      <tableStyleElement type="firstRowStripe" dxfId="43"/>
      <tableStyleElement type="secondRowStripe" dxfId="4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R21" totalsRowCount="1" headerRowDxfId="41" dataDxfId="39" totalsRowDxfId="37" headerRowBorderDxfId="40" tableBorderDxfId="38" totalsRowBorderDxfId="36">
  <autoFilter ref="A1:R20" xr:uid="{00000000-0009-0000-0100-000001000000}"/>
  <tableColumns count="18">
    <tableColumn id="1" xr3:uid="{00000000-0010-0000-0000-000001000000}" name="CÓDIGO DE ÁREA" totalsRowLabel="TOTAL" dataDxfId="35" totalsRowDxfId="17">
      <calculatedColumnFormula>VLOOKUP(Tabla1[[#This Row],[ÁREA]],'Validación de datos'!$B$2:$C$17,2,FALSE)</calculatedColumnFormula>
    </tableColumn>
    <tableColumn id="16" xr3:uid="{00000000-0010-0000-0000-000010000000}" name="NO" dataDxfId="34" totalsRowDxfId="16">
      <calculatedColumnFormula>B1+1</calculatedColumnFormula>
    </tableColumn>
    <tableColumn id="2" xr3:uid="{00000000-0010-0000-0000-000002000000}" name="NOMBRE" dataDxfId="33" totalsRowDxfId="15"/>
    <tableColumn id="3" xr3:uid="{00000000-0010-0000-0000-000003000000}" name="ÁREA" dataDxfId="32" totalsRowDxfId="14"/>
    <tableColumn id="6" xr3:uid="{00000000-0010-0000-0000-000006000000}" name="CARGO" dataDxfId="31" totalsRowDxfId="13"/>
    <tableColumn id="18" xr3:uid="{00000000-0010-0000-0000-000012000000}" name="SEDE" dataDxfId="30" totalsRowDxfId="12" dataCellStyle="Millares 2"/>
    <tableColumn id="4" xr3:uid="{00000000-0010-0000-0000-000004000000}" name="ESTATUS" dataDxfId="29" totalsRowDxfId="11" dataCellStyle="Millares 2"/>
    <tableColumn id="5" xr3:uid="{00000000-0010-0000-0000-000005000000}" name="SEXO" dataDxfId="28" totalsRowDxfId="10"/>
    <tableColumn id="7" xr3:uid="{00000000-0010-0000-0000-000007000000}" name="FECHA DE ENTRADA" dataDxfId="27" totalsRowDxfId="9"/>
    <tableColumn id="8" xr3:uid="{00000000-0010-0000-0000-000008000000}" name="TERMINO DE CONTRATO" dataDxfId="26" totalsRowDxfId="8"/>
    <tableColumn id="9" xr3:uid="{00000000-0010-0000-0000-000009000000}" name="SALARIO MENSUAL" totalsRowFunction="custom" dataDxfId="25" totalsRowDxfId="7" dataCellStyle="Currency">
      <totalsRowFormula>SUM(Tabla1[SALARIO MENSUAL])</totalsRowFormula>
    </tableColumn>
    <tableColumn id="10" xr3:uid="{00000000-0010-0000-0000-00000A000000}" name="IMPUESTO SOBRE LA RENTA" totalsRowFunction="custom" dataDxfId="24" totalsRowDxfId="6" dataCellStyle="Currency">
      <totalsRowFormula>SUM(Tabla1[IMPUESTO SOBRE LA RENTA])</totalsRowFormula>
    </tableColumn>
    <tableColumn id="11" xr3:uid="{00000000-0010-0000-0000-00000B000000}" name="FONDO DE PENSIÓN" totalsRowFunction="custom" dataDxfId="23" totalsRowDxfId="5" dataCellStyle="Currency">
      <totalsRowFormula>SUM(Tabla1[FONDO DE PENSIÓN])</totalsRowFormula>
    </tableColumn>
    <tableColumn id="12" xr3:uid="{00000000-0010-0000-0000-00000C000000}" name="SEG. FAM. SALUD" totalsRowFunction="sum" dataDxfId="22" totalsRowDxfId="4" dataCellStyle="Currency"/>
    <tableColumn id="21" xr3:uid="{00000000-0010-0000-0000-000015000000}" name="COOP. S. J." totalsRowFunction="sum" dataDxfId="21" totalsRowDxfId="3" dataCellStyle="Currency"/>
    <tableColumn id="13" xr3:uid="{00000000-0010-0000-0000-00000D000000}" name="INAVI" totalsRowFunction="sum" dataDxfId="20" totalsRowDxfId="2" dataCellStyle="Currency">
      <calculatedColumnFormula>P1</calculatedColumnFormula>
    </tableColumn>
    <tableColumn id="14" xr3:uid="{00000000-0010-0000-0000-00000E000000}" name="TOTAL DE DESCUENTO" totalsRowFunction="sum" dataDxfId="19" totalsRowDxfId="1" dataCellStyle="Currency">
      <calculatedColumnFormula>SUM(Tabla1[[#This Row],[IMPUESTO SOBRE LA RENTA]:[INAVI]])</calculatedColumnFormula>
    </tableColumn>
    <tableColumn id="15" xr3:uid="{00000000-0010-0000-0000-00000F000000}" name="NETO A PAGAR" totalsRowFunction="sum" dataDxfId="18" totalsRowDxfId="0" dataCellStyle="Currency">
      <calculatedColumnFormula>Tabla1[[#This Row],[SALARIO MENSUAL]]-Tabla1[[#This Row],[TOTAL DE DESCUENTO]]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R909"/>
  <sheetViews>
    <sheetView tabSelected="1" view="pageLayout" zoomScale="55" zoomScaleNormal="85" zoomScalePageLayoutView="55" workbookViewId="0">
      <selection activeCell="E27" sqref="E27"/>
    </sheetView>
  </sheetViews>
  <sheetFormatPr defaultColWidth="14.42578125" defaultRowHeight="15" customHeight="1" x14ac:dyDescent="0.2"/>
  <cols>
    <col min="1" max="1" width="8.5703125" style="2" customWidth="1"/>
    <col min="2" max="2" width="4.7109375" style="2" customWidth="1"/>
    <col min="3" max="6" width="36.7109375" style="2" customWidth="1"/>
    <col min="7" max="7" width="12" style="2" customWidth="1"/>
    <col min="8" max="8" width="6" style="2" customWidth="1"/>
    <col min="9" max="9" width="16.42578125" customWidth="1"/>
    <col min="10" max="10" width="16.42578125" style="2" customWidth="1"/>
    <col min="11" max="17" width="13.5703125" style="2" customWidth="1"/>
    <col min="18" max="18" width="16.42578125" style="2" customWidth="1"/>
    <col min="19" max="16384" width="14.42578125" style="2"/>
  </cols>
  <sheetData>
    <row r="1" spans="1:18" s="1" customFormat="1" ht="39.75" customHeight="1" x14ac:dyDescent="0.2">
      <c r="A1" s="41" t="s">
        <v>150</v>
      </c>
      <c r="B1" s="42" t="s">
        <v>0</v>
      </c>
      <c r="C1" s="42" t="s">
        <v>1</v>
      </c>
      <c r="D1" s="42" t="s">
        <v>2</v>
      </c>
      <c r="E1" s="42" t="s">
        <v>151</v>
      </c>
      <c r="F1" s="42" t="s">
        <v>56</v>
      </c>
      <c r="G1" s="42" t="s">
        <v>3</v>
      </c>
      <c r="H1" s="42" t="s">
        <v>16</v>
      </c>
      <c r="I1" s="42" t="s">
        <v>17</v>
      </c>
      <c r="J1" s="42" t="s">
        <v>18</v>
      </c>
      <c r="K1" s="42" t="s">
        <v>4</v>
      </c>
      <c r="L1" s="42" t="s">
        <v>5</v>
      </c>
      <c r="M1" s="42" t="s">
        <v>19</v>
      </c>
      <c r="N1" s="42" t="s">
        <v>20</v>
      </c>
      <c r="O1" s="42" t="s">
        <v>155</v>
      </c>
      <c r="P1" s="42" t="s">
        <v>6</v>
      </c>
      <c r="Q1" s="42" t="s">
        <v>21</v>
      </c>
      <c r="R1" s="43" t="s">
        <v>7</v>
      </c>
    </row>
    <row r="2" spans="1:18" ht="31.5" customHeight="1" x14ac:dyDescent="0.2">
      <c r="A2" s="36" t="str">
        <f>VLOOKUP(Tabla1[[#This Row],[ÁREA]],'Validación de datos'!$B$2:$C$17,2,FALSE)</f>
        <v>10-COM</v>
      </c>
      <c r="B2" s="44">
        <v>1</v>
      </c>
      <c r="C2" s="3" t="s">
        <v>22</v>
      </c>
      <c r="D2" s="3" t="s">
        <v>13</v>
      </c>
      <c r="E2" s="6" t="s">
        <v>152</v>
      </c>
      <c r="F2" s="6" t="s">
        <v>61</v>
      </c>
      <c r="G2" s="4" t="s">
        <v>156</v>
      </c>
      <c r="H2" s="5" t="s">
        <v>8</v>
      </c>
      <c r="I2" s="5" t="s">
        <v>49</v>
      </c>
      <c r="J2" s="9" t="s">
        <v>169</v>
      </c>
      <c r="K2" s="39">
        <v>20000</v>
      </c>
      <c r="L2" s="40"/>
      <c r="M2" s="39">
        <v>574</v>
      </c>
      <c r="N2" s="39">
        <v>608</v>
      </c>
      <c r="O2" s="39"/>
      <c r="P2" s="39">
        <v>25</v>
      </c>
      <c r="Q2" s="39">
        <f>SUM(Tabla1[[#This Row],[IMPUESTO SOBRE LA RENTA]:[INAVI]])</f>
        <v>1207</v>
      </c>
      <c r="R2" s="45">
        <f>Tabla1[[#This Row],[SALARIO MENSUAL]]-Tabla1[[#This Row],[TOTAL DE DESCUENTO]]</f>
        <v>18793</v>
      </c>
    </row>
    <row r="3" spans="1:18" ht="31.5" customHeight="1" x14ac:dyDescent="0.2">
      <c r="A3" s="36" t="str">
        <f>VLOOKUP(Tabla1[[#This Row],[ÁREA]],'Validación de datos'!$B$2:$C$17,2,FALSE)</f>
        <v>04-JUR</v>
      </c>
      <c r="B3" s="44">
        <f t="shared" ref="B3:B20" si="0">B2+1</f>
        <v>2</v>
      </c>
      <c r="C3" s="8" t="s">
        <v>23</v>
      </c>
      <c r="D3" s="8" t="s">
        <v>10</v>
      </c>
      <c r="E3" s="8" t="s">
        <v>11</v>
      </c>
      <c r="F3" s="6" t="s">
        <v>61</v>
      </c>
      <c r="G3" s="4" t="s">
        <v>156</v>
      </c>
      <c r="H3" s="7" t="s">
        <v>8</v>
      </c>
      <c r="I3" s="9" t="s">
        <v>50</v>
      </c>
      <c r="J3" s="9" t="s">
        <v>168</v>
      </c>
      <c r="K3" s="40">
        <v>40000</v>
      </c>
      <c r="L3" s="40">
        <v>442.65</v>
      </c>
      <c r="M3" s="39">
        <v>1148</v>
      </c>
      <c r="N3" s="39">
        <v>1216</v>
      </c>
      <c r="O3" s="39">
        <v>3000</v>
      </c>
      <c r="P3" s="39">
        <f t="shared" ref="P3:P20" si="1">P2</f>
        <v>25</v>
      </c>
      <c r="Q3" s="39">
        <f>SUM(Tabla1[[#This Row],[IMPUESTO SOBRE LA RENTA]:[INAVI]])</f>
        <v>5831.65</v>
      </c>
      <c r="R3" s="45">
        <f>Tabla1[[#This Row],[SALARIO MENSUAL]]-Tabla1[[#This Row],[TOTAL DE DESCUENTO]]</f>
        <v>34168.35</v>
      </c>
    </row>
    <row r="4" spans="1:18" ht="31.5" customHeight="1" x14ac:dyDescent="0.2">
      <c r="A4" s="36" t="str">
        <f>VLOOKUP(Tabla1[[#This Row],[ÁREA]],'Validación de datos'!$B$2:$C$17,2,FALSE)</f>
        <v>05-RH</v>
      </c>
      <c r="B4" s="44">
        <f t="shared" si="0"/>
        <v>3</v>
      </c>
      <c r="C4" s="8" t="s">
        <v>24</v>
      </c>
      <c r="D4" s="8" t="s">
        <v>12</v>
      </c>
      <c r="E4" s="47" t="s">
        <v>154</v>
      </c>
      <c r="F4" s="6" t="s">
        <v>61</v>
      </c>
      <c r="G4" s="4" t="s">
        <v>156</v>
      </c>
      <c r="H4" s="5" t="s">
        <v>8</v>
      </c>
      <c r="I4" s="10" t="s">
        <v>25</v>
      </c>
      <c r="J4" s="9" t="s">
        <v>157</v>
      </c>
      <c r="K4" s="39">
        <v>20000</v>
      </c>
      <c r="L4" s="40"/>
      <c r="M4" s="39">
        <v>574</v>
      </c>
      <c r="N4" s="39">
        <v>608</v>
      </c>
      <c r="O4" s="39"/>
      <c r="P4" s="39">
        <f t="shared" si="1"/>
        <v>25</v>
      </c>
      <c r="Q4" s="39">
        <f>SUM(Tabla1[[#This Row],[IMPUESTO SOBRE LA RENTA]:[INAVI]])</f>
        <v>1207</v>
      </c>
      <c r="R4" s="45">
        <f>Tabla1[[#This Row],[SALARIO MENSUAL]]-Tabla1[[#This Row],[TOTAL DE DESCUENTO]]</f>
        <v>18793</v>
      </c>
    </row>
    <row r="5" spans="1:18" ht="31.5" customHeight="1" x14ac:dyDescent="0.2">
      <c r="A5" s="36" t="str">
        <f>VLOOKUP(Tabla1[[#This Row],[ÁREA]],'Validación de datos'!$B$2:$C$17,2,FALSE)</f>
        <v>03-AF</v>
      </c>
      <c r="B5" s="44">
        <f t="shared" si="0"/>
        <v>4</v>
      </c>
      <c r="C5" s="8" t="s">
        <v>26</v>
      </c>
      <c r="D5" s="8" t="s">
        <v>14</v>
      </c>
      <c r="E5" s="48" t="s">
        <v>27</v>
      </c>
      <c r="F5" s="6" t="s">
        <v>61</v>
      </c>
      <c r="G5" s="4" t="s">
        <v>156</v>
      </c>
      <c r="H5" s="5" t="s">
        <v>8</v>
      </c>
      <c r="I5" s="5" t="s">
        <v>28</v>
      </c>
      <c r="J5" s="5" t="s">
        <v>167</v>
      </c>
      <c r="K5" s="39">
        <v>30000</v>
      </c>
      <c r="L5" s="40"/>
      <c r="M5" s="40">
        <v>861</v>
      </c>
      <c r="N5" s="39">
        <v>912</v>
      </c>
      <c r="O5" s="39"/>
      <c r="P5" s="39">
        <f t="shared" si="1"/>
        <v>25</v>
      </c>
      <c r="Q5" s="39">
        <f>SUM(Tabla1[[#This Row],[IMPUESTO SOBRE LA RENTA]:[INAVI]])</f>
        <v>1798</v>
      </c>
      <c r="R5" s="45">
        <f>Tabla1[[#This Row],[SALARIO MENSUAL]]-Tabla1[[#This Row],[TOTAL DE DESCUENTO]]</f>
        <v>28202</v>
      </c>
    </row>
    <row r="6" spans="1:18" ht="31.5" customHeight="1" x14ac:dyDescent="0.2">
      <c r="A6" s="36" t="str">
        <f>VLOOKUP(Tabla1[[#This Row],[ÁREA]],'Validación de datos'!$B$2:$C$17,2,FALSE)</f>
        <v>01-GG</v>
      </c>
      <c r="B6" s="44">
        <f t="shared" si="0"/>
        <v>5</v>
      </c>
      <c r="C6" s="8" t="s">
        <v>29</v>
      </c>
      <c r="D6" s="8" t="s">
        <v>57</v>
      </c>
      <c r="E6" s="49" t="s">
        <v>153</v>
      </c>
      <c r="F6" s="6" t="s">
        <v>61</v>
      </c>
      <c r="G6" s="4" t="s">
        <v>156</v>
      </c>
      <c r="H6" s="7" t="s">
        <v>8</v>
      </c>
      <c r="I6" s="9" t="s">
        <v>25</v>
      </c>
      <c r="J6" s="9" t="s">
        <v>157</v>
      </c>
      <c r="K6" s="39">
        <v>50000</v>
      </c>
      <c r="L6" s="40">
        <v>1854</v>
      </c>
      <c r="M6" s="40">
        <v>1435</v>
      </c>
      <c r="N6" s="39">
        <v>1520</v>
      </c>
      <c r="O6" s="39"/>
      <c r="P6" s="39">
        <f t="shared" si="1"/>
        <v>25</v>
      </c>
      <c r="Q6" s="39">
        <f>SUM(Tabla1[[#This Row],[IMPUESTO SOBRE LA RENTA]:[INAVI]])</f>
        <v>4834</v>
      </c>
      <c r="R6" s="45">
        <f>Tabla1[[#This Row],[SALARIO MENSUAL]]-Tabla1[[#This Row],[TOTAL DE DESCUENTO]]</f>
        <v>45166</v>
      </c>
    </row>
    <row r="7" spans="1:18" ht="31.5" customHeight="1" x14ac:dyDescent="0.2">
      <c r="A7" s="36" t="str">
        <f>VLOOKUP(Tabla1[[#This Row],[ÁREA]],'Validación de datos'!$B$2:$C$17,2,FALSE)</f>
        <v>16-ING</v>
      </c>
      <c r="B7" s="44">
        <f t="shared" si="0"/>
        <v>6</v>
      </c>
      <c r="C7" s="8" t="s">
        <v>30</v>
      </c>
      <c r="D7" s="8" t="s">
        <v>51</v>
      </c>
      <c r="E7" s="49" t="s">
        <v>145</v>
      </c>
      <c r="F7" s="49" t="s">
        <v>70</v>
      </c>
      <c r="G7" s="4" t="s">
        <v>156</v>
      </c>
      <c r="H7" s="5" t="s">
        <v>8</v>
      </c>
      <c r="I7" s="9" t="s">
        <v>31</v>
      </c>
      <c r="J7" s="9" t="s">
        <v>166</v>
      </c>
      <c r="K7" s="39">
        <v>25000</v>
      </c>
      <c r="L7" s="40">
        <v>0</v>
      </c>
      <c r="M7" s="39">
        <v>717.5</v>
      </c>
      <c r="N7" s="39">
        <v>760</v>
      </c>
      <c r="O7" s="39"/>
      <c r="P7" s="39">
        <f t="shared" si="1"/>
        <v>25</v>
      </c>
      <c r="Q7" s="39">
        <f>SUM(Tabla1[[#This Row],[IMPUESTO SOBRE LA RENTA]:[INAVI]])</f>
        <v>1502.5</v>
      </c>
      <c r="R7" s="45">
        <f>Tabla1[[#This Row],[SALARIO MENSUAL]]-Tabla1[[#This Row],[TOTAL DE DESCUENTO]]</f>
        <v>23497.5</v>
      </c>
    </row>
    <row r="8" spans="1:18" ht="31.5" customHeight="1" x14ac:dyDescent="0.2">
      <c r="A8" s="36" t="str">
        <f>VLOOKUP(Tabla1[[#This Row],[ÁREA]],'Validación de datos'!$B$2:$C$17,2,FALSE)</f>
        <v>16-ING</v>
      </c>
      <c r="B8" s="44">
        <f t="shared" si="0"/>
        <v>7</v>
      </c>
      <c r="C8" s="8" t="s">
        <v>32</v>
      </c>
      <c r="D8" s="8" t="s">
        <v>51</v>
      </c>
      <c r="E8" s="49" t="s">
        <v>135</v>
      </c>
      <c r="F8" s="49" t="s">
        <v>70</v>
      </c>
      <c r="G8" s="4" t="s">
        <v>156</v>
      </c>
      <c r="H8" s="5" t="s">
        <v>9</v>
      </c>
      <c r="I8" s="9" t="s">
        <v>158</v>
      </c>
      <c r="J8" s="9" t="s">
        <v>159</v>
      </c>
      <c r="K8" s="40">
        <v>10000</v>
      </c>
      <c r="L8" s="40"/>
      <c r="M8" s="39">
        <v>287</v>
      </c>
      <c r="N8" s="39">
        <v>304</v>
      </c>
      <c r="O8" s="39"/>
      <c r="P8" s="39">
        <f t="shared" si="1"/>
        <v>25</v>
      </c>
      <c r="Q8" s="39">
        <f>SUM(Tabla1[[#This Row],[IMPUESTO SOBRE LA RENTA]:[INAVI]])</f>
        <v>616</v>
      </c>
      <c r="R8" s="45">
        <f>Tabla1[[#This Row],[SALARIO MENSUAL]]-Tabla1[[#This Row],[TOTAL DE DESCUENTO]]</f>
        <v>9384</v>
      </c>
    </row>
    <row r="9" spans="1:18" ht="31.5" customHeight="1" x14ac:dyDescent="0.2">
      <c r="A9" s="36" t="str">
        <f>VLOOKUP(Tabla1[[#This Row],[ÁREA]],'Validación de datos'!$B$2:$C$17,2,FALSE)</f>
        <v>16-ING</v>
      </c>
      <c r="B9" s="44">
        <f t="shared" si="0"/>
        <v>8</v>
      </c>
      <c r="C9" s="8" t="s">
        <v>33</v>
      </c>
      <c r="D9" s="8" t="s">
        <v>51</v>
      </c>
      <c r="E9" s="49" t="s">
        <v>135</v>
      </c>
      <c r="F9" s="49" t="s">
        <v>70</v>
      </c>
      <c r="G9" s="4" t="s">
        <v>156</v>
      </c>
      <c r="H9" s="7" t="s">
        <v>9</v>
      </c>
      <c r="I9" s="10" t="s">
        <v>158</v>
      </c>
      <c r="J9" s="9" t="s">
        <v>159</v>
      </c>
      <c r="K9" s="40">
        <v>10000</v>
      </c>
      <c r="L9" s="40"/>
      <c r="M9" s="39">
        <v>287</v>
      </c>
      <c r="N9" s="39">
        <v>304</v>
      </c>
      <c r="O9" s="39"/>
      <c r="P9" s="39">
        <f t="shared" si="1"/>
        <v>25</v>
      </c>
      <c r="Q9" s="39">
        <f>SUM(Tabla1[[#This Row],[IMPUESTO SOBRE LA RENTA]:[INAVI]])</f>
        <v>616</v>
      </c>
      <c r="R9" s="45">
        <f>Tabla1[[#This Row],[SALARIO MENSUAL]]-Tabla1[[#This Row],[TOTAL DE DESCUENTO]]</f>
        <v>9384</v>
      </c>
    </row>
    <row r="10" spans="1:18" ht="31.5" customHeight="1" x14ac:dyDescent="0.2">
      <c r="A10" s="36" t="str">
        <f>VLOOKUP(Tabla1[[#This Row],[ÁREA]],'Validación de datos'!$B$2:$C$17,2,FALSE)</f>
        <v>16-ING</v>
      </c>
      <c r="B10" s="44">
        <f t="shared" si="0"/>
        <v>9</v>
      </c>
      <c r="C10" s="8" t="s">
        <v>34</v>
      </c>
      <c r="D10" s="8" t="s">
        <v>51</v>
      </c>
      <c r="E10" s="49" t="s">
        <v>135</v>
      </c>
      <c r="F10" s="49" t="s">
        <v>70</v>
      </c>
      <c r="G10" s="4" t="s">
        <v>156</v>
      </c>
      <c r="H10" s="5" t="s">
        <v>9</v>
      </c>
      <c r="I10" s="7" t="s">
        <v>35</v>
      </c>
      <c r="J10" s="7" t="s">
        <v>165</v>
      </c>
      <c r="K10" s="40">
        <v>10000</v>
      </c>
      <c r="L10" s="40"/>
      <c r="M10" s="39">
        <v>287</v>
      </c>
      <c r="N10" s="39">
        <v>304</v>
      </c>
      <c r="O10" s="39"/>
      <c r="P10" s="39">
        <f t="shared" si="1"/>
        <v>25</v>
      </c>
      <c r="Q10" s="39">
        <f>SUM(Tabla1[[#This Row],[IMPUESTO SOBRE LA RENTA]:[INAVI]])</f>
        <v>616</v>
      </c>
      <c r="R10" s="45">
        <f>Tabla1[[#This Row],[SALARIO MENSUAL]]-Tabla1[[#This Row],[TOTAL DE DESCUENTO]]</f>
        <v>9384</v>
      </c>
    </row>
    <row r="11" spans="1:18" ht="31.5" customHeight="1" x14ac:dyDescent="0.2">
      <c r="A11" s="37" t="str">
        <f>VLOOKUP(Tabla1[[#This Row],[ÁREA]],'Validación de datos'!$B$2:$C$17,2,FALSE)</f>
        <v>16-ING</v>
      </c>
      <c r="B11" s="38">
        <f t="shared" si="0"/>
        <v>10</v>
      </c>
      <c r="C11" s="8" t="s">
        <v>36</v>
      </c>
      <c r="D11" s="8" t="s">
        <v>51</v>
      </c>
      <c r="E11" s="49" t="s">
        <v>145</v>
      </c>
      <c r="F11" s="49" t="s">
        <v>66</v>
      </c>
      <c r="G11" s="4" t="s">
        <v>156</v>
      </c>
      <c r="H11" s="5" t="s">
        <v>8</v>
      </c>
      <c r="I11" s="5" t="s">
        <v>49</v>
      </c>
      <c r="J11" s="9" t="s">
        <v>169</v>
      </c>
      <c r="K11" s="39">
        <v>20000</v>
      </c>
      <c r="L11" s="40"/>
      <c r="M11" s="40">
        <v>574</v>
      </c>
      <c r="N11" s="40">
        <v>608</v>
      </c>
      <c r="O11" s="40"/>
      <c r="P11" s="40">
        <f t="shared" si="1"/>
        <v>25</v>
      </c>
      <c r="Q11" s="40">
        <f>SUM(Tabla1[[#This Row],[IMPUESTO SOBRE LA RENTA]:[INAVI]])</f>
        <v>1207</v>
      </c>
      <c r="R11" s="46">
        <f>Tabla1[[#This Row],[SALARIO MENSUAL]]-Tabla1[[#This Row],[TOTAL DE DESCUENTO]]</f>
        <v>18793</v>
      </c>
    </row>
    <row r="12" spans="1:18" ht="31.5" customHeight="1" x14ac:dyDescent="0.2">
      <c r="A12" s="37" t="str">
        <f>VLOOKUP(Tabla1[[#This Row],[ÁREA]],'Validación de datos'!$B$2:$C$17,2,FALSE)</f>
        <v>16-ING</v>
      </c>
      <c r="B12" s="38">
        <f t="shared" si="0"/>
        <v>11</v>
      </c>
      <c r="C12" s="8" t="s">
        <v>37</v>
      </c>
      <c r="D12" s="8" t="s">
        <v>51</v>
      </c>
      <c r="E12" s="49" t="s">
        <v>135</v>
      </c>
      <c r="F12" s="49" t="s">
        <v>66</v>
      </c>
      <c r="G12" s="4" t="s">
        <v>156</v>
      </c>
      <c r="H12" s="5" t="s">
        <v>9</v>
      </c>
      <c r="I12" s="5" t="s">
        <v>28</v>
      </c>
      <c r="J12" s="5" t="s">
        <v>167</v>
      </c>
      <c r="K12" s="39">
        <v>19500</v>
      </c>
      <c r="L12" s="40"/>
      <c r="M12" s="40">
        <v>559.65</v>
      </c>
      <c r="N12" s="40">
        <v>592.79999999999995</v>
      </c>
      <c r="O12" s="40"/>
      <c r="P12" s="40">
        <f t="shared" si="1"/>
        <v>25</v>
      </c>
      <c r="Q12" s="40">
        <f>SUM(Tabla1[[#This Row],[IMPUESTO SOBRE LA RENTA]:[INAVI]])</f>
        <v>1177.4499999999998</v>
      </c>
      <c r="R12" s="46">
        <f>Tabla1[[#This Row],[SALARIO MENSUAL]]-Tabla1[[#This Row],[TOTAL DE DESCUENTO]]</f>
        <v>18322.55</v>
      </c>
    </row>
    <row r="13" spans="1:18" ht="31.5" customHeight="1" x14ac:dyDescent="0.2">
      <c r="A13" s="37" t="str">
        <f>VLOOKUP(Tabla1[[#This Row],[ÁREA]],'Validación de datos'!$B$2:$C$17,2,FALSE)</f>
        <v>16-ING</v>
      </c>
      <c r="B13" s="38">
        <f t="shared" si="0"/>
        <v>12</v>
      </c>
      <c r="C13" s="8" t="s">
        <v>38</v>
      </c>
      <c r="D13" s="8" t="s">
        <v>51</v>
      </c>
      <c r="E13" s="49" t="s">
        <v>145</v>
      </c>
      <c r="F13" s="49" t="s">
        <v>113</v>
      </c>
      <c r="G13" s="4" t="s">
        <v>156</v>
      </c>
      <c r="H13" s="5" t="s">
        <v>8</v>
      </c>
      <c r="I13" s="9" t="s">
        <v>39</v>
      </c>
      <c r="J13" s="9" t="s">
        <v>164</v>
      </c>
      <c r="K13" s="39">
        <v>14000</v>
      </c>
      <c r="L13" s="40"/>
      <c r="M13" s="40">
        <v>401.8</v>
      </c>
      <c r="N13" s="40">
        <v>425.6</v>
      </c>
      <c r="O13" s="40"/>
      <c r="P13" s="40">
        <f t="shared" si="1"/>
        <v>25</v>
      </c>
      <c r="Q13" s="40">
        <f>SUM(Tabla1[[#This Row],[IMPUESTO SOBRE LA RENTA]:[INAVI]])</f>
        <v>852.40000000000009</v>
      </c>
      <c r="R13" s="46">
        <f>Tabla1[[#This Row],[SALARIO MENSUAL]]-Tabla1[[#This Row],[TOTAL DE DESCUENTO]]</f>
        <v>13147.6</v>
      </c>
    </row>
    <row r="14" spans="1:18" ht="31.5" customHeight="1" x14ac:dyDescent="0.2">
      <c r="A14" s="37" t="str">
        <f>VLOOKUP(Tabla1[[#This Row],[ÁREA]],'Validación de datos'!$B$2:$C$17,2,FALSE)</f>
        <v>16-ING</v>
      </c>
      <c r="B14" s="38">
        <f t="shared" si="0"/>
        <v>13</v>
      </c>
      <c r="C14" s="3" t="s">
        <v>40</v>
      </c>
      <c r="D14" s="8" t="s">
        <v>51</v>
      </c>
      <c r="E14" s="49" t="s">
        <v>135</v>
      </c>
      <c r="F14" s="49" t="s">
        <v>113</v>
      </c>
      <c r="G14" s="4" t="s">
        <v>156</v>
      </c>
      <c r="H14" s="5" t="s">
        <v>8</v>
      </c>
      <c r="I14" s="5" t="s">
        <v>49</v>
      </c>
      <c r="J14" s="9" t="s">
        <v>169</v>
      </c>
      <c r="K14" s="39">
        <v>10000</v>
      </c>
      <c r="L14" s="40"/>
      <c r="M14" s="40">
        <v>287</v>
      </c>
      <c r="N14" s="40">
        <v>304</v>
      </c>
      <c r="O14" s="40"/>
      <c r="P14" s="40">
        <f t="shared" si="1"/>
        <v>25</v>
      </c>
      <c r="Q14" s="40">
        <f>SUM(Tabla1[[#This Row],[IMPUESTO SOBRE LA RENTA]:[INAVI]])</f>
        <v>616</v>
      </c>
      <c r="R14" s="46">
        <f>Tabla1[[#This Row],[SALARIO MENSUAL]]-Tabla1[[#This Row],[TOTAL DE DESCUENTO]]</f>
        <v>9384</v>
      </c>
    </row>
    <row r="15" spans="1:18" ht="31.5" customHeight="1" x14ac:dyDescent="0.2">
      <c r="A15" s="37" t="str">
        <f>VLOOKUP(Tabla1[[#This Row],[ÁREA]],'Validación de datos'!$B$2:$C$17,2,FALSE)</f>
        <v>16-ING</v>
      </c>
      <c r="B15" s="38">
        <f t="shared" si="0"/>
        <v>14</v>
      </c>
      <c r="C15" s="8" t="s">
        <v>41</v>
      </c>
      <c r="D15" s="8" t="s">
        <v>51</v>
      </c>
      <c r="E15" s="49" t="s">
        <v>135</v>
      </c>
      <c r="F15" s="49" t="s">
        <v>113</v>
      </c>
      <c r="G15" s="4" t="s">
        <v>156</v>
      </c>
      <c r="H15" s="7" t="s">
        <v>8</v>
      </c>
      <c r="I15" s="9" t="s">
        <v>39</v>
      </c>
      <c r="J15" s="9" t="s">
        <v>164</v>
      </c>
      <c r="K15" s="39">
        <v>10000</v>
      </c>
      <c r="L15" s="40"/>
      <c r="M15" s="40">
        <v>287</v>
      </c>
      <c r="N15" s="40">
        <v>304</v>
      </c>
      <c r="O15" s="40"/>
      <c r="P15" s="40">
        <f t="shared" si="1"/>
        <v>25</v>
      </c>
      <c r="Q15" s="40">
        <f>SUM(Tabla1[[#This Row],[IMPUESTO SOBRE LA RENTA]:[INAVI]])</f>
        <v>616</v>
      </c>
      <c r="R15" s="46">
        <f>Tabla1[[#This Row],[SALARIO MENSUAL]]-Tabla1[[#This Row],[TOTAL DE DESCUENTO]]</f>
        <v>9384</v>
      </c>
    </row>
    <row r="16" spans="1:18" ht="31.5" customHeight="1" x14ac:dyDescent="0.2">
      <c r="A16" s="37" t="str">
        <f>VLOOKUP(Tabla1[[#This Row],[ÁREA]],'Validación de datos'!$B$2:$C$17,2,FALSE)</f>
        <v>16-ING</v>
      </c>
      <c r="B16" s="38">
        <f t="shared" si="0"/>
        <v>15</v>
      </c>
      <c r="C16" s="8" t="s">
        <v>42</v>
      </c>
      <c r="D16" s="8" t="s">
        <v>51</v>
      </c>
      <c r="E16" s="49" t="s">
        <v>135</v>
      </c>
      <c r="F16" s="49" t="s">
        <v>113</v>
      </c>
      <c r="G16" s="4" t="s">
        <v>156</v>
      </c>
      <c r="H16" s="7" t="s">
        <v>8</v>
      </c>
      <c r="I16" s="9" t="s">
        <v>39</v>
      </c>
      <c r="J16" s="9" t="s">
        <v>164</v>
      </c>
      <c r="K16" s="39">
        <v>10000</v>
      </c>
      <c r="L16" s="40"/>
      <c r="M16" s="40">
        <v>287</v>
      </c>
      <c r="N16" s="40">
        <v>304</v>
      </c>
      <c r="O16" s="40"/>
      <c r="P16" s="40">
        <f t="shared" si="1"/>
        <v>25</v>
      </c>
      <c r="Q16" s="40">
        <f>SUM(Tabla1[[#This Row],[IMPUESTO SOBRE LA RENTA]:[INAVI]])</f>
        <v>616</v>
      </c>
      <c r="R16" s="46">
        <f>Tabla1[[#This Row],[SALARIO MENSUAL]]-Tabla1[[#This Row],[TOTAL DE DESCUENTO]]</f>
        <v>9384</v>
      </c>
    </row>
    <row r="17" spans="1:18" ht="31.5" customHeight="1" x14ac:dyDescent="0.2">
      <c r="A17" s="37" t="str">
        <f>VLOOKUP(Tabla1[[#This Row],[ÁREA]],'Validación de datos'!$B$2:$C$17,2,FALSE)</f>
        <v>16-ING</v>
      </c>
      <c r="B17" s="38">
        <f t="shared" si="0"/>
        <v>16</v>
      </c>
      <c r="C17" s="8" t="s">
        <v>43</v>
      </c>
      <c r="D17" s="8" t="s">
        <v>51</v>
      </c>
      <c r="E17" s="49" t="s">
        <v>135</v>
      </c>
      <c r="F17" s="49" t="s">
        <v>113</v>
      </c>
      <c r="G17" s="4" t="s">
        <v>156</v>
      </c>
      <c r="H17" s="7" t="s">
        <v>9</v>
      </c>
      <c r="I17" s="5" t="s">
        <v>49</v>
      </c>
      <c r="J17" s="9" t="s">
        <v>169</v>
      </c>
      <c r="K17" s="39">
        <v>10000</v>
      </c>
      <c r="L17" s="40"/>
      <c r="M17" s="40">
        <v>287</v>
      </c>
      <c r="N17" s="40">
        <v>304</v>
      </c>
      <c r="O17" s="40"/>
      <c r="P17" s="40">
        <f t="shared" si="1"/>
        <v>25</v>
      </c>
      <c r="Q17" s="40">
        <f>SUM(Tabla1[[#This Row],[IMPUESTO SOBRE LA RENTA]:[INAVI]])</f>
        <v>616</v>
      </c>
      <c r="R17" s="46">
        <f>Tabla1[[#This Row],[SALARIO MENSUAL]]-Tabla1[[#This Row],[TOTAL DE DESCUENTO]]</f>
        <v>9384</v>
      </c>
    </row>
    <row r="18" spans="1:18" ht="31.5" customHeight="1" x14ac:dyDescent="0.2">
      <c r="A18" s="36" t="str">
        <f>VLOOKUP(Tabla1[[#This Row],[ÁREA]],'Validación de datos'!$B$2:$C$17,2,FALSE)</f>
        <v>16-ING</v>
      </c>
      <c r="B18" s="38">
        <f t="shared" si="0"/>
        <v>17</v>
      </c>
      <c r="C18" s="8" t="s">
        <v>44</v>
      </c>
      <c r="D18" s="8" t="s">
        <v>51</v>
      </c>
      <c r="E18" s="47" t="s">
        <v>145</v>
      </c>
      <c r="F18" s="6" t="s">
        <v>119</v>
      </c>
      <c r="G18" s="4" t="s">
        <v>156</v>
      </c>
      <c r="H18" s="7" t="s">
        <v>9</v>
      </c>
      <c r="I18" s="10" t="s">
        <v>45</v>
      </c>
      <c r="J18" s="5" t="s">
        <v>160</v>
      </c>
      <c r="K18" s="40">
        <v>30000</v>
      </c>
      <c r="L18" s="39"/>
      <c r="M18" s="39">
        <v>861</v>
      </c>
      <c r="N18" s="39">
        <v>912</v>
      </c>
      <c r="O18" s="39"/>
      <c r="P18" s="40">
        <f t="shared" si="1"/>
        <v>25</v>
      </c>
      <c r="Q18" s="40">
        <f>SUM(Tabla1[[#This Row],[IMPUESTO SOBRE LA RENTA]:[INAVI]])</f>
        <v>1798</v>
      </c>
      <c r="R18" s="45">
        <f>Tabla1[[#This Row],[SALARIO MENSUAL]]-Tabla1[[#This Row],[TOTAL DE DESCUENTO]]</f>
        <v>28202</v>
      </c>
    </row>
    <row r="19" spans="1:18" ht="31.5" customHeight="1" x14ac:dyDescent="0.2">
      <c r="A19" s="36" t="str">
        <f>VLOOKUP(Tabla1[[#This Row],[ÁREA]],'Validación de datos'!$B$2:$C$17,2,FALSE)</f>
        <v>16-ING</v>
      </c>
      <c r="B19" s="38">
        <f t="shared" si="0"/>
        <v>18</v>
      </c>
      <c r="C19" s="8" t="s">
        <v>46</v>
      </c>
      <c r="D19" s="8" t="s">
        <v>51</v>
      </c>
      <c r="E19" s="47" t="s">
        <v>135</v>
      </c>
      <c r="F19" s="6" t="s">
        <v>119</v>
      </c>
      <c r="G19" s="4" t="s">
        <v>156</v>
      </c>
      <c r="H19" s="7" t="s">
        <v>9</v>
      </c>
      <c r="I19" s="5" t="s">
        <v>45</v>
      </c>
      <c r="J19" s="5" t="s">
        <v>160</v>
      </c>
      <c r="K19" s="39">
        <v>15000</v>
      </c>
      <c r="L19" s="40"/>
      <c r="M19" s="39">
        <v>430.5</v>
      </c>
      <c r="N19" s="39">
        <v>456</v>
      </c>
      <c r="O19" s="39"/>
      <c r="P19" s="40">
        <f t="shared" si="1"/>
        <v>25</v>
      </c>
      <c r="Q19" s="40">
        <f>SUM(Tabla1[[#This Row],[IMPUESTO SOBRE LA RENTA]:[INAVI]])</f>
        <v>911.5</v>
      </c>
      <c r="R19" s="45">
        <f>Tabla1[[#This Row],[SALARIO MENSUAL]]-Tabla1[[#This Row],[TOTAL DE DESCUENTO]]</f>
        <v>14088.5</v>
      </c>
    </row>
    <row r="20" spans="1:18" ht="31.5" customHeight="1" x14ac:dyDescent="0.2">
      <c r="A20" s="36" t="str">
        <f>VLOOKUP(Tabla1[[#This Row],[ÁREA]],'Validación de datos'!$B$2:$C$17,2,FALSE)</f>
        <v>16-ING</v>
      </c>
      <c r="B20" s="38">
        <f t="shared" si="0"/>
        <v>19</v>
      </c>
      <c r="C20" s="51" t="s">
        <v>161</v>
      </c>
      <c r="D20" s="51" t="s">
        <v>51</v>
      </c>
      <c r="E20" s="52" t="s">
        <v>135</v>
      </c>
      <c r="F20" s="53" t="s">
        <v>119</v>
      </c>
      <c r="G20" s="53" t="s">
        <v>156</v>
      </c>
      <c r="H20" s="7" t="s">
        <v>9</v>
      </c>
      <c r="I20" s="5" t="s">
        <v>162</v>
      </c>
      <c r="J20" s="5" t="s">
        <v>163</v>
      </c>
      <c r="K20" s="54">
        <v>12000</v>
      </c>
      <c r="L20" s="54"/>
      <c r="M20" s="39">
        <v>344.4</v>
      </c>
      <c r="N20" s="39">
        <v>364.8</v>
      </c>
      <c r="O20" s="39"/>
      <c r="P20" s="40">
        <f t="shared" si="1"/>
        <v>25</v>
      </c>
      <c r="Q20" s="40">
        <f>SUM(Tabla1[[#This Row],[IMPUESTO SOBRE LA RENTA]:[INAVI]])</f>
        <v>734.2</v>
      </c>
      <c r="R20" s="45">
        <f>Tabla1[[#This Row],[SALARIO MENSUAL]]-Tabla1[[#This Row],[TOTAL DE DESCUENTO]]</f>
        <v>11265.8</v>
      </c>
    </row>
    <row r="21" spans="1:18" ht="31.5" customHeight="1" x14ac:dyDescent="0.2">
      <c r="A21" s="55" t="s">
        <v>47</v>
      </c>
      <c r="B21" s="56"/>
      <c r="C21" s="56"/>
      <c r="D21" s="56"/>
      <c r="E21" s="56"/>
      <c r="F21" s="56"/>
      <c r="G21" s="56"/>
      <c r="H21" s="56"/>
      <c r="I21" s="56"/>
      <c r="J21" s="57"/>
      <c r="K21" s="58">
        <f>SUM(Tabla1[SALARIO MENSUAL])</f>
        <v>365500</v>
      </c>
      <c r="L21" s="59">
        <f>SUM(Tabla1[IMPUESTO SOBRE LA RENTA])</f>
        <v>2296.65</v>
      </c>
      <c r="M21" s="59">
        <f>SUM(Tabla1[FONDO DE PENSIÓN])</f>
        <v>10489.85</v>
      </c>
      <c r="N21" s="59">
        <f>SUBTOTAL(109,Tabla1[SEG. FAM. SALUD])</f>
        <v>11111.2</v>
      </c>
      <c r="O21" s="59">
        <f>SUBTOTAL(109,Tabla1[COOP. S. J.])</f>
        <v>3000</v>
      </c>
      <c r="P21" s="59">
        <f>SUBTOTAL(109,Tabla1[INAVI])</f>
        <v>475</v>
      </c>
      <c r="Q21" s="59">
        <f>SUBTOTAL(109,Tabla1[TOTAL DE DESCUENTO])</f>
        <v>27372.700000000004</v>
      </c>
      <c r="R21" s="60">
        <f>SUBTOTAL(109,Tabla1[NETO A PAGAR])</f>
        <v>338127.3</v>
      </c>
    </row>
    <row r="22" spans="1:18" ht="30.75" customHeight="1" x14ac:dyDescent="0.2">
      <c r="K22" s="50"/>
      <c r="L22" s="50"/>
      <c r="M22" s="50"/>
      <c r="N22" s="50"/>
      <c r="O22" s="50"/>
      <c r="P22" s="50"/>
      <c r="Q22" s="50"/>
      <c r="R22" s="50"/>
    </row>
    <row r="23" spans="1:18" ht="13.5" customHeight="1" x14ac:dyDescent="0.2">
      <c r="K23" s="50"/>
      <c r="L23" s="50"/>
      <c r="M23" s="50"/>
      <c r="N23" s="50"/>
      <c r="O23" s="50"/>
      <c r="P23" s="50"/>
      <c r="Q23" s="50"/>
      <c r="R23" s="50"/>
    </row>
    <row r="24" spans="1:18" ht="13.5" customHeight="1" x14ac:dyDescent="0.2"/>
    <row r="25" spans="1:18" ht="13.5" customHeight="1" x14ac:dyDescent="0.2"/>
    <row r="26" spans="1:18" ht="13.5" customHeight="1" x14ac:dyDescent="0.2"/>
    <row r="27" spans="1:18" ht="13.5" customHeight="1" x14ac:dyDescent="0.2"/>
    <row r="28" spans="1:18" ht="13.5" customHeight="1" x14ac:dyDescent="0.2"/>
    <row r="29" spans="1:18" ht="13.5" customHeight="1" x14ac:dyDescent="0.2"/>
    <row r="30" spans="1:18" ht="13.5" customHeight="1" x14ac:dyDescent="0.2"/>
    <row r="31" spans="1:18" ht="13.5" customHeight="1" x14ac:dyDescent="0.2"/>
    <row r="32" spans="1:18" ht="13.5" customHeight="1" x14ac:dyDescent="0.2"/>
    <row r="33" ht="13.5" customHeight="1" x14ac:dyDescent="0.2"/>
    <row r="34" ht="13.5" customHeight="1" x14ac:dyDescent="0.2"/>
    <row r="35" ht="13.5" customHeight="1" x14ac:dyDescent="0.2"/>
    <row r="36" ht="13.5" customHeight="1" x14ac:dyDescent="0.2"/>
    <row r="37" ht="13.5" customHeight="1" x14ac:dyDescent="0.2"/>
    <row r="38" ht="13.5" customHeight="1" x14ac:dyDescent="0.2"/>
    <row r="39" ht="13.5" customHeight="1" x14ac:dyDescent="0.2"/>
    <row r="40" ht="13.5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3.5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  <row r="397" ht="13.5" customHeight="1" x14ac:dyDescent="0.2"/>
    <row r="398" ht="13.5" customHeight="1" x14ac:dyDescent="0.2"/>
    <row r="399" ht="13.5" customHeight="1" x14ac:dyDescent="0.2"/>
    <row r="400" ht="13.5" customHeight="1" x14ac:dyDescent="0.2"/>
    <row r="401" ht="13.5" customHeight="1" x14ac:dyDescent="0.2"/>
    <row r="402" ht="13.5" customHeight="1" x14ac:dyDescent="0.2"/>
    <row r="403" ht="13.5" customHeight="1" x14ac:dyDescent="0.2"/>
    <row r="404" ht="13.5" customHeight="1" x14ac:dyDescent="0.2"/>
    <row r="405" ht="13.5" customHeight="1" x14ac:dyDescent="0.2"/>
    <row r="406" ht="13.5" customHeight="1" x14ac:dyDescent="0.2"/>
    <row r="407" ht="13.5" customHeight="1" x14ac:dyDescent="0.2"/>
    <row r="408" ht="13.5" customHeight="1" x14ac:dyDescent="0.2"/>
    <row r="409" ht="13.5" customHeight="1" x14ac:dyDescent="0.2"/>
    <row r="410" ht="13.5" customHeight="1" x14ac:dyDescent="0.2"/>
    <row r="411" ht="13.5" customHeight="1" x14ac:dyDescent="0.2"/>
    <row r="412" ht="13.5" customHeight="1" x14ac:dyDescent="0.2"/>
    <row r="413" ht="13.5" customHeight="1" x14ac:dyDescent="0.2"/>
    <row r="414" ht="13.5" customHeight="1" x14ac:dyDescent="0.2"/>
    <row r="415" ht="13.5" customHeight="1" x14ac:dyDescent="0.2"/>
    <row r="416" ht="13.5" customHeight="1" x14ac:dyDescent="0.2"/>
    <row r="417" ht="13.5" customHeight="1" x14ac:dyDescent="0.2"/>
    <row r="418" ht="13.5" customHeight="1" x14ac:dyDescent="0.2"/>
    <row r="419" ht="13.5" customHeight="1" x14ac:dyDescent="0.2"/>
    <row r="420" ht="13.5" customHeight="1" x14ac:dyDescent="0.2"/>
    <row r="421" ht="13.5" customHeight="1" x14ac:dyDescent="0.2"/>
    <row r="422" ht="13.5" customHeight="1" x14ac:dyDescent="0.2"/>
    <row r="423" ht="13.5" customHeight="1" x14ac:dyDescent="0.2"/>
    <row r="424" ht="13.5" customHeight="1" x14ac:dyDescent="0.2"/>
    <row r="425" ht="13.5" customHeight="1" x14ac:dyDescent="0.2"/>
    <row r="426" ht="13.5" customHeight="1" x14ac:dyDescent="0.2"/>
    <row r="427" ht="13.5" customHeight="1" x14ac:dyDescent="0.2"/>
    <row r="428" ht="13.5" customHeight="1" x14ac:dyDescent="0.2"/>
    <row r="429" ht="13.5" customHeight="1" x14ac:dyDescent="0.2"/>
    <row r="430" ht="13.5" customHeight="1" x14ac:dyDescent="0.2"/>
    <row r="431" ht="13.5" customHeight="1" x14ac:dyDescent="0.2"/>
    <row r="432" ht="13.5" customHeight="1" x14ac:dyDescent="0.2"/>
    <row r="433" ht="13.5" customHeight="1" x14ac:dyDescent="0.2"/>
    <row r="434" ht="13.5" customHeight="1" x14ac:dyDescent="0.2"/>
    <row r="435" ht="13.5" customHeight="1" x14ac:dyDescent="0.2"/>
    <row r="436" ht="13.5" customHeight="1" x14ac:dyDescent="0.2"/>
    <row r="437" ht="13.5" customHeight="1" x14ac:dyDescent="0.2"/>
    <row r="438" ht="13.5" customHeight="1" x14ac:dyDescent="0.2"/>
    <row r="439" ht="13.5" customHeight="1" x14ac:dyDescent="0.2"/>
    <row r="440" ht="13.5" customHeight="1" x14ac:dyDescent="0.2"/>
    <row r="441" ht="13.5" customHeight="1" x14ac:dyDescent="0.2"/>
    <row r="442" ht="13.5" customHeight="1" x14ac:dyDescent="0.2"/>
    <row r="443" ht="13.5" customHeight="1" x14ac:dyDescent="0.2"/>
    <row r="444" ht="13.5" customHeight="1" x14ac:dyDescent="0.2"/>
    <row r="445" ht="13.5" customHeight="1" x14ac:dyDescent="0.2"/>
    <row r="446" ht="13.5" customHeight="1" x14ac:dyDescent="0.2"/>
    <row r="447" ht="13.5" customHeight="1" x14ac:dyDescent="0.2"/>
    <row r="448" ht="13.5" customHeight="1" x14ac:dyDescent="0.2"/>
    <row r="449" ht="13.5" customHeight="1" x14ac:dyDescent="0.2"/>
    <row r="450" ht="13.5" customHeight="1" x14ac:dyDescent="0.2"/>
    <row r="451" ht="13.5" customHeight="1" x14ac:dyDescent="0.2"/>
    <row r="452" ht="13.5" customHeight="1" x14ac:dyDescent="0.2"/>
    <row r="453" ht="13.5" customHeight="1" x14ac:dyDescent="0.2"/>
    <row r="454" ht="13.5" customHeight="1" x14ac:dyDescent="0.2"/>
    <row r="455" ht="13.5" customHeight="1" x14ac:dyDescent="0.2"/>
    <row r="456" ht="13.5" customHeight="1" x14ac:dyDescent="0.2"/>
    <row r="457" ht="13.5" customHeight="1" x14ac:dyDescent="0.2"/>
    <row r="458" ht="13.5" customHeight="1" x14ac:dyDescent="0.2"/>
    <row r="459" ht="13.5" customHeight="1" x14ac:dyDescent="0.2"/>
    <row r="460" ht="13.5" customHeight="1" x14ac:dyDescent="0.2"/>
    <row r="461" ht="13.5" customHeight="1" x14ac:dyDescent="0.2"/>
    <row r="462" ht="13.5" customHeight="1" x14ac:dyDescent="0.2"/>
    <row r="463" ht="13.5" customHeight="1" x14ac:dyDescent="0.2"/>
    <row r="464" ht="13.5" customHeight="1" x14ac:dyDescent="0.2"/>
    <row r="465" ht="13.5" customHeight="1" x14ac:dyDescent="0.2"/>
    <row r="466" ht="13.5" customHeight="1" x14ac:dyDescent="0.2"/>
    <row r="467" ht="13.5" customHeight="1" x14ac:dyDescent="0.2"/>
    <row r="468" ht="13.5" customHeight="1" x14ac:dyDescent="0.2"/>
    <row r="469" ht="13.5" customHeight="1" x14ac:dyDescent="0.2"/>
    <row r="470" ht="13.5" customHeight="1" x14ac:dyDescent="0.2"/>
    <row r="471" ht="13.5" customHeight="1" x14ac:dyDescent="0.2"/>
    <row r="472" ht="13.5" customHeight="1" x14ac:dyDescent="0.2"/>
    <row r="473" ht="13.5" customHeight="1" x14ac:dyDescent="0.2"/>
    <row r="474" ht="13.5" customHeight="1" x14ac:dyDescent="0.2"/>
    <row r="475" ht="13.5" customHeight="1" x14ac:dyDescent="0.2"/>
    <row r="476" ht="13.5" customHeight="1" x14ac:dyDescent="0.2"/>
    <row r="477" ht="13.5" customHeight="1" x14ac:dyDescent="0.2"/>
    <row r="478" ht="13.5" customHeight="1" x14ac:dyDescent="0.2"/>
    <row r="479" ht="13.5" customHeight="1" x14ac:dyDescent="0.2"/>
    <row r="480" ht="13.5" customHeight="1" x14ac:dyDescent="0.2"/>
    <row r="481" ht="13.5" customHeight="1" x14ac:dyDescent="0.2"/>
    <row r="482" ht="13.5" customHeight="1" x14ac:dyDescent="0.2"/>
    <row r="483" ht="13.5" customHeight="1" x14ac:dyDescent="0.2"/>
    <row r="484" ht="13.5" customHeight="1" x14ac:dyDescent="0.2"/>
    <row r="485" ht="13.5" customHeight="1" x14ac:dyDescent="0.2"/>
    <row r="486" ht="13.5" customHeight="1" x14ac:dyDescent="0.2"/>
    <row r="487" ht="13.5" customHeight="1" x14ac:dyDescent="0.2"/>
    <row r="488" ht="13.5" customHeight="1" x14ac:dyDescent="0.2"/>
    <row r="489" ht="13.5" customHeight="1" x14ac:dyDescent="0.2"/>
    <row r="490" ht="13.5" customHeight="1" x14ac:dyDescent="0.2"/>
    <row r="491" ht="13.5" customHeight="1" x14ac:dyDescent="0.2"/>
    <row r="492" ht="13.5" customHeight="1" x14ac:dyDescent="0.2"/>
    <row r="493" ht="13.5" customHeight="1" x14ac:dyDescent="0.2"/>
    <row r="494" ht="13.5" customHeight="1" x14ac:dyDescent="0.2"/>
    <row r="495" ht="13.5" customHeight="1" x14ac:dyDescent="0.2"/>
    <row r="496" ht="13.5" customHeight="1" x14ac:dyDescent="0.2"/>
    <row r="497" ht="13.5" customHeight="1" x14ac:dyDescent="0.2"/>
    <row r="498" ht="13.5" customHeight="1" x14ac:dyDescent="0.2"/>
    <row r="499" ht="13.5" customHeight="1" x14ac:dyDescent="0.2"/>
    <row r="500" ht="13.5" customHeight="1" x14ac:dyDescent="0.2"/>
    <row r="501" ht="13.5" customHeight="1" x14ac:dyDescent="0.2"/>
    <row r="502" ht="13.5" customHeight="1" x14ac:dyDescent="0.2"/>
    <row r="503" ht="13.5" customHeight="1" x14ac:dyDescent="0.2"/>
    <row r="504" ht="13.5" customHeight="1" x14ac:dyDescent="0.2"/>
    <row r="505" ht="13.5" customHeight="1" x14ac:dyDescent="0.2"/>
    <row r="506" ht="13.5" customHeight="1" x14ac:dyDescent="0.2"/>
    <row r="507" ht="13.5" customHeight="1" x14ac:dyDescent="0.2"/>
    <row r="508" ht="13.5" customHeight="1" x14ac:dyDescent="0.2"/>
    <row r="509" ht="13.5" customHeight="1" x14ac:dyDescent="0.2"/>
    <row r="510" ht="13.5" customHeight="1" x14ac:dyDescent="0.2"/>
    <row r="511" ht="13.5" customHeight="1" x14ac:dyDescent="0.2"/>
    <row r="512" ht="13.5" customHeight="1" x14ac:dyDescent="0.2"/>
    <row r="513" ht="13.5" customHeight="1" x14ac:dyDescent="0.2"/>
    <row r="514" ht="13.5" customHeight="1" x14ac:dyDescent="0.2"/>
    <row r="515" ht="13.5" customHeight="1" x14ac:dyDescent="0.2"/>
    <row r="516" ht="13.5" customHeight="1" x14ac:dyDescent="0.2"/>
    <row r="517" ht="13.5" customHeight="1" x14ac:dyDescent="0.2"/>
    <row r="518" ht="13.5" customHeight="1" x14ac:dyDescent="0.2"/>
    <row r="519" ht="13.5" customHeight="1" x14ac:dyDescent="0.2"/>
    <row r="520" ht="13.5" customHeight="1" x14ac:dyDescent="0.2"/>
    <row r="521" ht="13.5" customHeight="1" x14ac:dyDescent="0.2"/>
    <row r="522" ht="13.5" customHeight="1" x14ac:dyDescent="0.2"/>
    <row r="523" ht="13.5" customHeight="1" x14ac:dyDescent="0.2"/>
    <row r="524" ht="13.5" customHeight="1" x14ac:dyDescent="0.2"/>
    <row r="525" ht="13.5" customHeight="1" x14ac:dyDescent="0.2"/>
    <row r="526" ht="13.5" customHeight="1" x14ac:dyDescent="0.2"/>
    <row r="527" ht="13.5" customHeight="1" x14ac:dyDescent="0.2"/>
    <row r="528" ht="13.5" customHeight="1" x14ac:dyDescent="0.2"/>
    <row r="529" ht="13.5" customHeight="1" x14ac:dyDescent="0.2"/>
    <row r="530" ht="13.5" customHeight="1" x14ac:dyDescent="0.2"/>
    <row r="531" ht="13.5" customHeight="1" x14ac:dyDescent="0.2"/>
    <row r="532" ht="13.5" customHeight="1" x14ac:dyDescent="0.2"/>
    <row r="533" ht="13.5" customHeight="1" x14ac:dyDescent="0.2"/>
    <row r="534" ht="13.5" customHeight="1" x14ac:dyDescent="0.2"/>
    <row r="535" ht="13.5" customHeight="1" x14ac:dyDescent="0.2"/>
    <row r="536" ht="13.5" customHeight="1" x14ac:dyDescent="0.2"/>
    <row r="537" ht="13.5" customHeight="1" x14ac:dyDescent="0.2"/>
    <row r="538" ht="13.5" customHeight="1" x14ac:dyDescent="0.2"/>
    <row r="539" ht="13.5" customHeight="1" x14ac:dyDescent="0.2"/>
    <row r="540" ht="13.5" customHeight="1" x14ac:dyDescent="0.2"/>
    <row r="541" ht="13.5" customHeight="1" x14ac:dyDescent="0.2"/>
    <row r="542" ht="13.5" customHeight="1" x14ac:dyDescent="0.2"/>
    <row r="543" ht="13.5" customHeight="1" x14ac:dyDescent="0.2"/>
    <row r="544" ht="13.5" customHeight="1" x14ac:dyDescent="0.2"/>
    <row r="545" ht="13.5" customHeight="1" x14ac:dyDescent="0.2"/>
    <row r="546" ht="13.5" customHeight="1" x14ac:dyDescent="0.2"/>
    <row r="547" ht="13.5" customHeight="1" x14ac:dyDescent="0.2"/>
    <row r="548" ht="13.5" customHeight="1" x14ac:dyDescent="0.2"/>
    <row r="549" ht="13.5" customHeight="1" x14ac:dyDescent="0.2"/>
    <row r="550" ht="13.5" customHeight="1" x14ac:dyDescent="0.2"/>
    <row r="551" ht="13.5" customHeight="1" x14ac:dyDescent="0.2"/>
    <row r="552" ht="13.5" customHeight="1" x14ac:dyDescent="0.2"/>
    <row r="553" ht="13.5" customHeight="1" x14ac:dyDescent="0.2"/>
    <row r="554" ht="13.5" customHeight="1" x14ac:dyDescent="0.2"/>
    <row r="555" ht="13.5" customHeight="1" x14ac:dyDescent="0.2"/>
    <row r="556" ht="13.5" customHeight="1" x14ac:dyDescent="0.2"/>
    <row r="557" ht="13.5" customHeight="1" x14ac:dyDescent="0.2"/>
    <row r="558" ht="13.5" customHeight="1" x14ac:dyDescent="0.2"/>
    <row r="559" ht="13.5" customHeight="1" x14ac:dyDescent="0.2"/>
    <row r="560" ht="13.5" customHeight="1" x14ac:dyDescent="0.2"/>
    <row r="561" ht="13.5" customHeight="1" x14ac:dyDescent="0.2"/>
    <row r="562" ht="13.5" customHeight="1" x14ac:dyDescent="0.2"/>
    <row r="563" ht="13.5" customHeight="1" x14ac:dyDescent="0.2"/>
    <row r="564" ht="13.5" customHeight="1" x14ac:dyDescent="0.2"/>
    <row r="565" ht="13.5" customHeight="1" x14ac:dyDescent="0.2"/>
    <row r="566" ht="13.5" customHeight="1" x14ac:dyDescent="0.2"/>
    <row r="567" ht="13.5" customHeight="1" x14ac:dyDescent="0.2"/>
    <row r="568" ht="13.5" customHeight="1" x14ac:dyDescent="0.2"/>
    <row r="569" ht="13.5" customHeight="1" x14ac:dyDescent="0.2"/>
    <row r="570" ht="13.5" customHeight="1" x14ac:dyDescent="0.2"/>
    <row r="571" ht="13.5" customHeight="1" x14ac:dyDescent="0.2"/>
    <row r="572" ht="13.5" customHeight="1" x14ac:dyDescent="0.2"/>
    <row r="573" ht="13.5" customHeight="1" x14ac:dyDescent="0.2"/>
    <row r="574" ht="13.5" customHeight="1" x14ac:dyDescent="0.2"/>
    <row r="575" ht="13.5" customHeight="1" x14ac:dyDescent="0.2"/>
    <row r="576" ht="13.5" customHeight="1" x14ac:dyDescent="0.2"/>
    <row r="577" ht="13.5" customHeight="1" x14ac:dyDescent="0.2"/>
    <row r="578" ht="13.5" customHeight="1" x14ac:dyDescent="0.2"/>
    <row r="579" ht="13.5" customHeight="1" x14ac:dyDescent="0.2"/>
    <row r="580" ht="13.5" customHeight="1" x14ac:dyDescent="0.2"/>
    <row r="581" ht="13.5" customHeight="1" x14ac:dyDescent="0.2"/>
    <row r="582" ht="13.5" customHeight="1" x14ac:dyDescent="0.2"/>
    <row r="583" ht="13.5" customHeight="1" x14ac:dyDescent="0.2"/>
    <row r="584" ht="13.5" customHeight="1" x14ac:dyDescent="0.2"/>
    <row r="585" ht="13.5" customHeight="1" x14ac:dyDescent="0.2"/>
    <row r="586" ht="13.5" customHeight="1" x14ac:dyDescent="0.2"/>
    <row r="587" ht="13.5" customHeight="1" x14ac:dyDescent="0.2"/>
    <row r="588" ht="13.5" customHeight="1" x14ac:dyDescent="0.2"/>
    <row r="589" ht="13.5" customHeight="1" x14ac:dyDescent="0.2"/>
    <row r="590" ht="13.5" customHeight="1" x14ac:dyDescent="0.2"/>
    <row r="591" ht="13.5" customHeight="1" x14ac:dyDescent="0.2"/>
    <row r="592" ht="13.5" customHeight="1" x14ac:dyDescent="0.2"/>
    <row r="593" ht="13.5" customHeight="1" x14ac:dyDescent="0.2"/>
    <row r="594" ht="13.5" customHeight="1" x14ac:dyDescent="0.2"/>
    <row r="595" ht="13.5" customHeight="1" x14ac:dyDescent="0.2"/>
    <row r="596" ht="13.5" customHeight="1" x14ac:dyDescent="0.2"/>
    <row r="597" ht="13.5" customHeight="1" x14ac:dyDescent="0.2"/>
    <row r="598" ht="13.5" customHeight="1" x14ac:dyDescent="0.2"/>
    <row r="599" ht="13.5" customHeight="1" x14ac:dyDescent="0.2"/>
    <row r="600" ht="13.5" customHeight="1" x14ac:dyDescent="0.2"/>
    <row r="601" ht="13.5" customHeight="1" x14ac:dyDescent="0.2"/>
    <row r="602" ht="13.5" customHeight="1" x14ac:dyDescent="0.2"/>
    <row r="603" ht="13.5" customHeight="1" x14ac:dyDescent="0.2"/>
    <row r="604" ht="13.5" customHeight="1" x14ac:dyDescent="0.2"/>
    <row r="605" ht="13.5" customHeight="1" x14ac:dyDescent="0.2"/>
    <row r="606" ht="13.5" customHeight="1" x14ac:dyDescent="0.2"/>
    <row r="607" ht="13.5" customHeight="1" x14ac:dyDescent="0.2"/>
    <row r="608" ht="13.5" customHeight="1" x14ac:dyDescent="0.2"/>
    <row r="609" ht="13.5" customHeight="1" x14ac:dyDescent="0.2"/>
    <row r="610" ht="13.5" customHeight="1" x14ac:dyDescent="0.2"/>
    <row r="611" ht="13.5" customHeight="1" x14ac:dyDescent="0.2"/>
    <row r="612" ht="13.5" customHeight="1" x14ac:dyDescent="0.2"/>
    <row r="613" ht="13.5" customHeight="1" x14ac:dyDescent="0.2"/>
    <row r="614" ht="13.5" customHeight="1" x14ac:dyDescent="0.2"/>
    <row r="615" ht="13.5" customHeight="1" x14ac:dyDescent="0.2"/>
    <row r="616" ht="13.5" customHeight="1" x14ac:dyDescent="0.2"/>
    <row r="617" ht="13.5" customHeight="1" x14ac:dyDescent="0.2"/>
    <row r="618" ht="13.5" customHeight="1" x14ac:dyDescent="0.2"/>
    <row r="619" ht="13.5" customHeight="1" x14ac:dyDescent="0.2"/>
    <row r="620" ht="13.5" customHeight="1" x14ac:dyDescent="0.2"/>
    <row r="621" ht="13.5" customHeight="1" x14ac:dyDescent="0.2"/>
    <row r="622" ht="13.5" customHeight="1" x14ac:dyDescent="0.2"/>
    <row r="623" ht="13.5" customHeight="1" x14ac:dyDescent="0.2"/>
    <row r="624" ht="13.5" customHeight="1" x14ac:dyDescent="0.2"/>
    <row r="625" ht="13.5" customHeight="1" x14ac:dyDescent="0.2"/>
    <row r="626" ht="13.5" customHeight="1" x14ac:dyDescent="0.2"/>
    <row r="627" ht="13.5" customHeight="1" x14ac:dyDescent="0.2"/>
    <row r="628" ht="13.5" customHeight="1" x14ac:dyDescent="0.2"/>
    <row r="629" ht="13.5" customHeight="1" x14ac:dyDescent="0.2"/>
    <row r="630" ht="13.5" customHeight="1" x14ac:dyDescent="0.2"/>
    <row r="631" ht="13.5" customHeight="1" x14ac:dyDescent="0.2"/>
    <row r="632" ht="13.5" customHeight="1" x14ac:dyDescent="0.2"/>
    <row r="633" ht="13.5" customHeight="1" x14ac:dyDescent="0.2"/>
    <row r="634" ht="13.5" customHeight="1" x14ac:dyDescent="0.2"/>
    <row r="635" ht="13.5" customHeight="1" x14ac:dyDescent="0.2"/>
    <row r="636" ht="13.5" customHeight="1" x14ac:dyDescent="0.2"/>
    <row r="637" ht="13.5" customHeight="1" x14ac:dyDescent="0.2"/>
    <row r="638" ht="13.5" customHeight="1" x14ac:dyDescent="0.2"/>
    <row r="639" ht="13.5" customHeight="1" x14ac:dyDescent="0.2"/>
    <row r="640" ht="13.5" customHeight="1" x14ac:dyDescent="0.2"/>
    <row r="641" ht="13.5" customHeight="1" x14ac:dyDescent="0.2"/>
    <row r="642" ht="13.5" customHeight="1" x14ac:dyDescent="0.2"/>
    <row r="643" ht="13.5" customHeight="1" x14ac:dyDescent="0.2"/>
    <row r="644" ht="13.5" customHeight="1" x14ac:dyDescent="0.2"/>
    <row r="645" ht="13.5" customHeight="1" x14ac:dyDescent="0.2"/>
    <row r="646" ht="13.5" customHeight="1" x14ac:dyDescent="0.2"/>
    <row r="647" ht="13.5" customHeight="1" x14ac:dyDescent="0.2"/>
    <row r="648" ht="13.5" customHeight="1" x14ac:dyDescent="0.2"/>
    <row r="649" ht="13.5" customHeight="1" x14ac:dyDescent="0.2"/>
    <row r="650" ht="13.5" customHeight="1" x14ac:dyDescent="0.2"/>
    <row r="651" ht="13.5" customHeight="1" x14ac:dyDescent="0.2"/>
    <row r="652" ht="13.5" customHeight="1" x14ac:dyDescent="0.2"/>
    <row r="653" ht="13.5" customHeight="1" x14ac:dyDescent="0.2"/>
    <row r="654" ht="13.5" customHeight="1" x14ac:dyDescent="0.2"/>
    <row r="655" ht="13.5" customHeight="1" x14ac:dyDescent="0.2"/>
    <row r="656" ht="13.5" customHeight="1" x14ac:dyDescent="0.2"/>
    <row r="657" ht="13.5" customHeight="1" x14ac:dyDescent="0.2"/>
    <row r="658" ht="13.5" customHeight="1" x14ac:dyDescent="0.2"/>
    <row r="659" ht="13.5" customHeight="1" x14ac:dyDescent="0.2"/>
    <row r="660" ht="13.5" customHeight="1" x14ac:dyDescent="0.2"/>
    <row r="661" ht="13.5" customHeight="1" x14ac:dyDescent="0.2"/>
    <row r="662" ht="13.5" customHeight="1" x14ac:dyDescent="0.2"/>
    <row r="663" ht="13.5" customHeight="1" x14ac:dyDescent="0.2"/>
    <row r="664" ht="13.5" customHeight="1" x14ac:dyDescent="0.2"/>
    <row r="665" ht="13.5" customHeight="1" x14ac:dyDescent="0.2"/>
    <row r="666" ht="13.5" customHeight="1" x14ac:dyDescent="0.2"/>
    <row r="667" ht="13.5" customHeight="1" x14ac:dyDescent="0.2"/>
    <row r="668" ht="13.5" customHeight="1" x14ac:dyDescent="0.2"/>
    <row r="669" ht="13.5" customHeight="1" x14ac:dyDescent="0.2"/>
    <row r="670" ht="13.5" customHeight="1" x14ac:dyDescent="0.2"/>
    <row r="671" ht="13.5" customHeight="1" x14ac:dyDescent="0.2"/>
    <row r="672" ht="13.5" customHeight="1" x14ac:dyDescent="0.2"/>
    <row r="673" ht="13.5" customHeight="1" x14ac:dyDescent="0.2"/>
    <row r="674" ht="13.5" customHeight="1" x14ac:dyDescent="0.2"/>
    <row r="675" ht="13.5" customHeight="1" x14ac:dyDescent="0.2"/>
    <row r="676" ht="13.5" customHeight="1" x14ac:dyDescent="0.2"/>
    <row r="677" ht="13.5" customHeight="1" x14ac:dyDescent="0.2"/>
    <row r="678" ht="13.5" customHeight="1" x14ac:dyDescent="0.2"/>
    <row r="679" ht="13.5" customHeight="1" x14ac:dyDescent="0.2"/>
    <row r="680" ht="13.5" customHeight="1" x14ac:dyDescent="0.2"/>
    <row r="681" ht="13.5" customHeight="1" x14ac:dyDescent="0.2"/>
    <row r="682" ht="13.5" customHeight="1" x14ac:dyDescent="0.2"/>
    <row r="683" ht="13.5" customHeight="1" x14ac:dyDescent="0.2"/>
    <row r="684" ht="13.5" customHeight="1" x14ac:dyDescent="0.2"/>
    <row r="685" ht="13.5" customHeight="1" x14ac:dyDescent="0.2"/>
    <row r="686" ht="13.5" customHeight="1" x14ac:dyDescent="0.2"/>
    <row r="687" ht="13.5" customHeight="1" x14ac:dyDescent="0.2"/>
    <row r="688" ht="13.5" customHeight="1" x14ac:dyDescent="0.2"/>
    <row r="689" ht="13.5" customHeight="1" x14ac:dyDescent="0.2"/>
    <row r="690" ht="13.5" customHeight="1" x14ac:dyDescent="0.2"/>
    <row r="691" ht="13.5" customHeight="1" x14ac:dyDescent="0.2"/>
    <row r="692" ht="13.5" customHeight="1" x14ac:dyDescent="0.2"/>
    <row r="693" ht="13.5" customHeight="1" x14ac:dyDescent="0.2"/>
    <row r="694" ht="13.5" customHeight="1" x14ac:dyDescent="0.2"/>
    <row r="695" ht="13.5" customHeight="1" x14ac:dyDescent="0.2"/>
    <row r="696" ht="13.5" customHeight="1" x14ac:dyDescent="0.2"/>
    <row r="697" ht="13.5" customHeight="1" x14ac:dyDescent="0.2"/>
    <row r="698" ht="13.5" customHeight="1" x14ac:dyDescent="0.2"/>
    <row r="699" ht="13.5" customHeight="1" x14ac:dyDescent="0.2"/>
    <row r="700" ht="13.5" customHeight="1" x14ac:dyDescent="0.2"/>
    <row r="701" ht="13.5" customHeight="1" x14ac:dyDescent="0.2"/>
    <row r="702" ht="13.5" customHeight="1" x14ac:dyDescent="0.2"/>
    <row r="703" ht="13.5" customHeight="1" x14ac:dyDescent="0.2"/>
    <row r="704" ht="13.5" customHeight="1" x14ac:dyDescent="0.2"/>
    <row r="705" ht="13.5" customHeight="1" x14ac:dyDescent="0.2"/>
    <row r="706" ht="13.5" customHeight="1" x14ac:dyDescent="0.2"/>
    <row r="707" ht="13.5" customHeight="1" x14ac:dyDescent="0.2"/>
    <row r="708" ht="13.5" customHeight="1" x14ac:dyDescent="0.2"/>
    <row r="709" ht="13.5" customHeight="1" x14ac:dyDescent="0.2"/>
    <row r="710" ht="13.5" customHeight="1" x14ac:dyDescent="0.2"/>
    <row r="711" ht="13.5" customHeight="1" x14ac:dyDescent="0.2"/>
    <row r="712" ht="13.5" customHeight="1" x14ac:dyDescent="0.2"/>
    <row r="713" ht="13.5" customHeight="1" x14ac:dyDescent="0.2"/>
    <row r="714" ht="13.5" customHeight="1" x14ac:dyDescent="0.2"/>
    <row r="715" ht="13.5" customHeight="1" x14ac:dyDescent="0.2"/>
    <row r="716" ht="13.5" customHeight="1" x14ac:dyDescent="0.2"/>
    <row r="717" ht="13.5" customHeight="1" x14ac:dyDescent="0.2"/>
    <row r="718" ht="13.5" customHeight="1" x14ac:dyDescent="0.2"/>
    <row r="719" ht="13.5" customHeight="1" x14ac:dyDescent="0.2"/>
    <row r="720" ht="13.5" customHeight="1" x14ac:dyDescent="0.2"/>
    <row r="721" ht="13.5" customHeight="1" x14ac:dyDescent="0.2"/>
    <row r="722" ht="13.5" customHeight="1" x14ac:dyDescent="0.2"/>
    <row r="723" ht="13.5" customHeight="1" x14ac:dyDescent="0.2"/>
    <row r="724" ht="13.5" customHeight="1" x14ac:dyDescent="0.2"/>
    <row r="725" ht="13.5" customHeight="1" x14ac:dyDescent="0.2"/>
    <row r="726" ht="13.5" customHeight="1" x14ac:dyDescent="0.2"/>
    <row r="727" ht="13.5" customHeight="1" x14ac:dyDescent="0.2"/>
    <row r="728" ht="13.5" customHeight="1" x14ac:dyDescent="0.2"/>
    <row r="729" ht="13.5" customHeight="1" x14ac:dyDescent="0.2"/>
    <row r="730" ht="13.5" customHeight="1" x14ac:dyDescent="0.2"/>
    <row r="731" ht="13.5" customHeight="1" x14ac:dyDescent="0.2"/>
    <row r="732" ht="13.5" customHeight="1" x14ac:dyDescent="0.2"/>
    <row r="733" ht="13.5" customHeight="1" x14ac:dyDescent="0.2"/>
    <row r="734" ht="13.5" customHeight="1" x14ac:dyDescent="0.2"/>
    <row r="735" ht="13.5" customHeight="1" x14ac:dyDescent="0.2"/>
    <row r="736" ht="13.5" customHeight="1" x14ac:dyDescent="0.2"/>
    <row r="737" ht="13.5" customHeight="1" x14ac:dyDescent="0.2"/>
    <row r="738" ht="13.5" customHeight="1" x14ac:dyDescent="0.2"/>
    <row r="739" ht="13.5" customHeight="1" x14ac:dyDescent="0.2"/>
    <row r="740" ht="13.5" customHeight="1" x14ac:dyDescent="0.2"/>
    <row r="741" ht="13.5" customHeight="1" x14ac:dyDescent="0.2"/>
    <row r="742" ht="13.5" customHeight="1" x14ac:dyDescent="0.2"/>
    <row r="743" ht="13.5" customHeight="1" x14ac:dyDescent="0.2"/>
    <row r="744" ht="13.5" customHeight="1" x14ac:dyDescent="0.2"/>
    <row r="745" ht="13.5" customHeight="1" x14ac:dyDescent="0.2"/>
    <row r="746" ht="13.5" customHeight="1" x14ac:dyDescent="0.2"/>
    <row r="747" ht="13.5" customHeight="1" x14ac:dyDescent="0.2"/>
    <row r="748" ht="13.5" customHeight="1" x14ac:dyDescent="0.2"/>
    <row r="749" ht="13.5" customHeight="1" x14ac:dyDescent="0.2"/>
    <row r="750" ht="13.5" customHeight="1" x14ac:dyDescent="0.2"/>
    <row r="751" ht="13.5" customHeight="1" x14ac:dyDescent="0.2"/>
    <row r="752" ht="13.5" customHeight="1" x14ac:dyDescent="0.2"/>
    <row r="753" ht="13.5" customHeight="1" x14ac:dyDescent="0.2"/>
    <row r="754" ht="13.5" customHeight="1" x14ac:dyDescent="0.2"/>
    <row r="755" ht="13.5" customHeight="1" x14ac:dyDescent="0.2"/>
    <row r="756" ht="13.5" customHeight="1" x14ac:dyDescent="0.2"/>
    <row r="757" ht="13.5" customHeight="1" x14ac:dyDescent="0.2"/>
    <row r="758" ht="13.5" customHeight="1" x14ac:dyDescent="0.2"/>
    <row r="759" ht="13.5" customHeight="1" x14ac:dyDescent="0.2"/>
    <row r="760" ht="13.5" customHeight="1" x14ac:dyDescent="0.2"/>
    <row r="761" ht="13.5" customHeight="1" x14ac:dyDescent="0.2"/>
    <row r="762" ht="13.5" customHeight="1" x14ac:dyDescent="0.2"/>
    <row r="763" ht="13.5" customHeight="1" x14ac:dyDescent="0.2"/>
    <row r="764" ht="13.5" customHeight="1" x14ac:dyDescent="0.2"/>
    <row r="765" ht="13.5" customHeight="1" x14ac:dyDescent="0.2"/>
    <row r="766" ht="13.5" customHeight="1" x14ac:dyDescent="0.2"/>
    <row r="767" ht="13.5" customHeight="1" x14ac:dyDescent="0.2"/>
    <row r="768" ht="13.5" customHeight="1" x14ac:dyDescent="0.2"/>
    <row r="769" ht="13.5" customHeight="1" x14ac:dyDescent="0.2"/>
    <row r="770" ht="13.5" customHeight="1" x14ac:dyDescent="0.2"/>
    <row r="771" ht="13.5" customHeight="1" x14ac:dyDescent="0.2"/>
    <row r="772" ht="13.5" customHeight="1" x14ac:dyDescent="0.2"/>
    <row r="773" ht="13.5" customHeight="1" x14ac:dyDescent="0.2"/>
    <row r="774" ht="13.5" customHeight="1" x14ac:dyDescent="0.2"/>
    <row r="775" ht="13.5" customHeight="1" x14ac:dyDescent="0.2"/>
    <row r="776" ht="13.5" customHeight="1" x14ac:dyDescent="0.2"/>
    <row r="777" ht="13.5" customHeight="1" x14ac:dyDescent="0.2"/>
    <row r="778" ht="13.5" customHeight="1" x14ac:dyDescent="0.2"/>
    <row r="779" ht="13.5" customHeight="1" x14ac:dyDescent="0.2"/>
    <row r="780" ht="13.5" customHeight="1" x14ac:dyDescent="0.2"/>
    <row r="781" ht="13.5" customHeight="1" x14ac:dyDescent="0.2"/>
    <row r="782" ht="13.5" customHeight="1" x14ac:dyDescent="0.2"/>
    <row r="783" ht="13.5" customHeight="1" x14ac:dyDescent="0.2"/>
    <row r="784" ht="13.5" customHeight="1" x14ac:dyDescent="0.2"/>
    <row r="785" ht="13.5" customHeight="1" x14ac:dyDescent="0.2"/>
    <row r="786" ht="13.5" customHeight="1" x14ac:dyDescent="0.2"/>
    <row r="787" ht="13.5" customHeight="1" x14ac:dyDescent="0.2"/>
    <row r="788" ht="13.5" customHeight="1" x14ac:dyDescent="0.2"/>
    <row r="789" ht="13.5" customHeight="1" x14ac:dyDescent="0.2"/>
    <row r="790" ht="13.5" customHeight="1" x14ac:dyDescent="0.2"/>
    <row r="791" ht="13.5" customHeight="1" x14ac:dyDescent="0.2"/>
    <row r="792" ht="13.5" customHeight="1" x14ac:dyDescent="0.2"/>
    <row r="793" ht="13.5" customHeight="1" x14ac:dyDescent="0.2"/>
    <row r="794" ht="13.5" customHeight="1" x14ac:dyDescent="0.2"/>
    <row r="795" ht="13.5" customHeight="1" x14ac:dyDescent="0.2"/>
    <row r="796" ht="13.5" customHeight="1" x14ac:dyDescent="0.2"/>
    <row r="797" ht="13.5" customHeight="1" x14ac:dyDescent="0.2"/>
    <row r="798" ht="13.5" customHeight="1" x14ac:dyDescent="0.2"/>
    <row r="799" ht="13.5" customHeight="1" x14ac:dyDescent="0.2"/>
    <row r="800" ht="13.5" customHeight="1" x14ac:dyDescent="0.2"/>
    <row r="801" ht="13.5" customHeight="1" x14ac:dyDescent="0.2"/>
    <row r="802" ht="13.5" customHeight="1" x14ac:dyDescent="0.2"/>
    <row r="803" ht="13.5" customHeight="1" x14ac:dyDescent="0.2"/>
    <row r="804" ht="13.5" customHeight="1" x14ac:dyDescent="0.2"/>
    <row r="805" ht="13.5" customHeight="1" x14ac:dyDescent="0.2"/>
    <row r="806" ht="13.5" customHeight="1" x14ac:dyDescent="0.2"/>
    <row r="807" ht="13.5" customHeight="1" x14ac:dyDescent="0.2"/>
    <row r="808" ht="13.5" customHeight="1" x14ac:dyDescent="0.2"/>
    <row r="809" ht="13.5" customHeight="1" x14ac:dyDescent="0.2"/>
    <row r="810" ht="13.5" customHeight="1" x14ac:dyDescent="0.2"/>
    <row r="811" ht="13.5" customHeight="1" x14ac:dyDescent="0.2"/>
    <row r="812" ht="13.5" customHeight="1" x14ac:dyDescent="0.2"/>
    <row r="813" ht="13.5" customHeight="1" x14ac:dyDescent="0.2"/>
    <row r="814" ht="13.5" customHeight="1" x14ac:dyDescent="0.2"/>
    <row r="815" ht="13.5" customHeight="1" x14ac:dyDescent="0.2"/>
    <row r="816" ht="13.5" customHeight="1" x14ac:dyDescent="0.2"/>
    <row r="817" ht="13.5" customHeight="1" x14ac:dyDescent="0.2"/>
    <row r="818" ht="13.5" customHeight="1" x14ac:dyDescent="0.2"/>
    <row r="819" ht="13.5" customHeight="1" x14ac:dyDescent="0.2"/>
    <row r="820" ht="13.5" customHeight="1" x14ac:dyDescent="0.2"/>
    <row r="821" ht="13.5" customHeight="1" x14ac:dyDescent="0.2"/>
    <row r="822" ht="13.5" customHeight="1" x14ac:dyDescent="0.2"/>
    <row r="823" ht="13.5" customHeight="1" x14ac:dyDescent="0.2"/>
    <row r="824" ht="13.5" customHeight="1" x14ac:dyDescent="0.2"/>
    <row r="825" ht="13.5" customHeight="1" x14ac:dyDescent="0.2"/>
    <row r="826" ht="13.5" customHeight="1" x14ac:dyDescent="0.2"/>
    <row r="827" ht="13.5" customHeight="1" x14ac:dyDescent="0.2"/>
    <row r="828" ht="13.5" customHeight="1" x14ac:dyDescent="0.2"/>
    <row r="829" ht="13.5" customHeight="1" x14ac:dyDescent="0.2"/>
    <row r="830" ht="13.5" customHeight="1" x14ac:dyDescent="0.2"/>
    <row r="831" ht="13.5" customHeight="1" x14ac:dyDescent="0.2"/>
    <row r="832" ht="13.5" customHeight="1" x14ac:dyDescent="0.2"/>
    <row r="833" ht="13.5" customHeight="1" x14ac:dyDescent="0.2"/>
    <row r="834" ht="13.5" customHeight="1" x14ac:dyDescent="0.2"/>
    <row r="835" ht="13.5" customHeight="1" x14ac:dyDescent="0.2"/>
    <row r="836" ht="13.5" customHeight="1" x14ac:dyDescent="0.2"/>
    <row r="837" ht="13.5" customHeight="1" x14ac:dyDescent="0.2"/>
    <row r="838" ht="13.5" customHeight="1" x14ac:dyDescent="0.2"/>
    <row r="839" ht="13.5" customHeight="1" x14ac:dyDescent="0.2"/>
    <row r="840" ht="13.5" customHeight="1" x14ac:dyDescent="0.2"/>
    <row r="841" ht="13.5" customHeight="1" x14ac:dyDescent="0.2"/>
    <row r="842" ht="13.5" customHeight="1" x14ac:dyDescent="0.2"/>
    <row r="843" ht="13.5" customHeight="1" x14ac:dyDescent="0.2"/>
    <row r="844" ht="13.5" customHeight="1" x14ac:dyDescent="0.2"/>
    <row r="845" ht="13.5" customHeight="1" x14ac:dyDescent="0.2"/>
    <row r="846" ht="13.5" customHeight="1" x14ac:dyDescent="0.2"/>
    <row r="847" ht="13.5" customHeight="1" x14ac:dyDescent="0.2"/>
    <row r="848" ht="13.5" customHeight="1" x14ac:dyDescent="0.2"/>
    <row r="849" ht="13.5" customHeight="1" x14ac:dyDescent="0.2"/>
    <row r="850" ht="13.5" customHeight="1" x14ac:dyDescent="0.2"/>
    <row r="851" ht="13.5" customHeight="1" x14ac:dyDescent="0.2"/>
    <row r="852" ht="13.5" customHeight="1" x14ac:dyDescent="0.2"/>
    <row r="853" ht="13.5" customHeight="1" x14ac:dyDescent="0.2"/>
    <row r="854" ht="13.5" customHeight="1" x14ac:dyDescent="0.2"/>
    <row r="855" ht="13.5" customHeight="1" x14ac:dyDescent="0.2"/>
    <row r="856" ht="13.5" customHeight="1" x14ac:dyDescent="0.2"/>
    <row r="857" ht="13.5" customHeight="1" x14ac:dyDescent="0.2"/>
    <row r="858" ht="13.5" customHeight="1" x14ac:dyDescent="0.2"/>
    <row r="859" ht="13.5" customHeight="1" x14ac:dyDescent="0.2"/>
    <row r="860" ht="13.5" customHeight="1" x14ac:dyDescent="0.2"/>
    <row r="861" ht="13.5" customHeight="1" x14ac:dyDescent="0.2"/>
    <row r="862" ht="13.5" customHeight="1" x14ac:dyDescent="0.2"/>
    <row r="863" ht="13.5" customHeight="1" x14ac:dyDescent="0.2"/>
    <row r="864" ht="13.5" customHeight="1" x14ac:dyDescent="0.2"/>
    <row r="865" ht="13.5" customHeight="1" x14ac:dyDescent="0.2"/>
    <row r="866" ht="13.5" customHeight="1" x14ac:dyDescent="0.2"/>
    <row r="867" ht="13.5" customHeight="1" x14ac:dyDescent="0.2"/>
    <row r="868" ht="13.5" customHeight="1" x14ac:dyDescent="0.2"/>
    <row r="869" ht="13.5" customHeight="1" x14ac:dyDescent="0.2"/>
    <row r="870" ht="13.5" customHeight="1" x14ac:dyDescent="0.2"/>
    <row r="871" ht="13.5" customHeight="1" x14ac:dyDescent="0.2"/>
    <row r="872" ht="13.5" customHeight="1" x14ac:dyDescent="0.2"/>
    <row r="873" ht="13.5" customHeight="1" x14ac:dyDescent="0.2"/>
    <row r="874" ht="13.5" customHeight="1" x14ac:dyDescent="0.2"/>
    <row r="875" ht="13.5" customHeight="1" x14ac:dyDescent="0.2"/>
    <row r="876" ht="13.5" customHeight="1" x14ac:dyDescent="0.2"/>
    <row r="877" ht="13.5" customHeight="1" x14ac:dyDescent="0.2"/>
    <row r="878" ht="13.5" customHeight="1" x14ac:dyDescent="0.2"/>
    <row r="879" ht="13.5" customHeight="1" x14ac:dyDescent="0.2"/>
    <row r="880" ht="13.5" customHeight="1" x14ac:dyDescent="0.2"/>
    <row r="881" ht="13.5" customHeight="1" x14ac:dyDescent="0.2"/>
    <row r="882" ht="13.5" customHeight="1" x14ac:dyDescent="0.2"/>
    <row r="883" ht="13.5" customHeight="1" x14ac:dyDescent="0.2"/>
    <row r="884" ht="13.5" customHeight="1" x14ac:dyDescent="0.2"/>
    <row r="885" ht="13.5" customHeight="1" x14ac:dyDescent="0.2"/>
    <row r="886" ht="13.5" customHeight="1" x14ac:dyDescent="0.2"/>
    <row r="887" ht="13.5" customHeight="1" x14ac:dyDescent="0.2"/>
    <row r="888" ht="13.5" customHeight="1" x14ac:dyDescent="0.2"/>
    <row r="889" ht="13.5" customHeight="1" x14ac:dyDescent="0.2"/>
    <row r="890" ht="13.5" customHeight="1" x14ac:dyDescent="0.2"/>
    <row r="891" ht="13.5" customHeight="1" x14ac:dyDescent="0.2"/>
    <row r="892" ht="13.5" customHeight="1" x14ac:dyDescent="0.2"/>
    <row r="893" ht="13.5" customHeight="1" x14ac:dyDescent="0.2"/>
    <row r="894" ht="13.5" customHeight="1" x14ac:dyDescent="0.2"/>
    <row r="895" ht="13.5" customHeight="1" x14ac:dyDescent="0.2"/>
    <row r="896" ht="13.5" customHeight="1" x14ac:dyDescent="0.2"/>
    <row r="897" ht="13.5" customHeight="1" x14ac:dyDescent="0.2"/>
    <row r="898" ht="13.5" customHeight="1" x14ac:dyDescent="0.2"/>
    <row r="899" ht="13.5" customHeight="1" x14ac:dyDescent="0.2"/>
    <row r="900" ht="13.5" customHeight="1" x14ac:dyDescent="0.2"/>
    <row r="901" ht="13.5" customHeight="1" x14ac:dyDescent="0.2"/>
    <row r="902" ht="13.5" customHeight="1" x14ac:dyDescent="0.2"/>
    <row r="903" ht="13.5" customHeight="1" x14ac:dyDescent="0.2"/>
    <row r="904" ht="13.5" customHeight="1" x14ac:dyDescent="0.2"/>
    <row r="905" ht="13.5" customHeight="1" x14ac:dyDescent="0.2"/>
    <row r="906" ht="13.5" customHeight="1" x14ac:dyDescent="0.2"/>
    <row r="907" ht="13.5" customHeight="1" x14ac:dyDescent="0.2"/>
    <row r="908" ht="13.5" customHeight="1" x14ac:dyDescent="0.2"/>
    <row r="909" ht="13.5" customHeight="1" x14ac:dyDescent="0.2"/>
  </sheetData>
  <dataValidations disablePrompts="1" count="1">
    <dataValidation type="list" allowBlank="1" showInputMessage="1" showErrorMessage="1" prompt="Cargo o función del empleado" sqref="H22:H909" xr:uid="{00000000-0002-0000-0000-000000000000}">
      <formula1>#REF!</formula1>
    </dataValidation>
  </dataValidations>
  <pageMargins left="0.50130208333333337" right="0.60416666666666663" top="1.1458333333333333" bottom="0.75" header="0.3" footer="0.3"/>
  <pageSetup paperSize="5" scale="50" orientation="landscape" r:id="rId1"/>
  <headerFooter>
    <oddHeader>&amp;L&amp;G&amp;C&amp;"Futura PT Book,Regular"&amp;20&amp;K002060REPORTE DE NÓMINA
PERSONAL CONTRATADO
CORRESPONDIENTE AL MES DE JULIO 2022&amp;R&amp;G</oddHeader>
    <oddFooter>&amp;C&amp;"Futura PT Book,Regular"&amp;K002060Página &amp;"Futura PT Book,Bold"&amp;KFF0000&amp;P&amp;"Futura PT Book,Regular"&amp;K002060 de &amp;N</oddFooter>
  </headerFooter>
  <ignoredErrors>
    <ignoredError sqref="B2" calculatedColumn="1"/>
  </ignoredErrors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errorTitle="Error" error="El área que intenta ingresar no se encuentra en la estructura orgánica de CORPHOTELS aprobada por el MAP. Por favor, revisar estructura orgánica o faltas ortográficas." xr:uid="{00000000-0002-0000-0000-000001000000}">
          <x14:formula1>
            <xm:f>'Validación de datos'!$B$2:$B$17</xm:f>
          </x14:formula1>
          <xm:sqref>D2:D20</xm:sqref>
        </x14:dataValidation>
        <x14:dataValidation type="list" errorStyle="warning" allowBlank="1" showInputMessage="1" showErrorMessage="1" errorTitle="Advertencia" error="El cargo que está ingresando no se encuentra en el manual de cargos de CORPHOTELS aprobada por el MAP. Por favor, revisar manual de cargos o faltas ortográficas." xr:uid="{00000000-0002-0000-0000-000002000000}">
          <x14:formula1>
            <xm:f>'Validación de datos'!$D$2:$D$49</xm:f>
          </x14:formula1>
          <xm:sqref>E2:E20</xm:sqref>
        </x14:dataValidation>
        <x14:dataValidation type="list" allowBlank="1" showInputMessage="1" showErrorMessage="1" errorTitle="Error" error="La sede que intenta ingresar no se encuentra forma parte de las propiedades del Estado bajo la supervisión de CORPHOTELS. Por favor, revise faltas ortográficas." xr:uid="{00000000-0002-0000-0000-000003000000}">
          <x14:formula1>
            <xm:f>'Validación de datos'!$F$2:$F$21</xm:f>
          </x14:formula1>
          <xm:sqref>F2:F20</xm:sqref>
        </x14:dataValidation>
        <x14:dataValidation type="list" allowBlank="1" showInputMessage="1" showErrorMessage="1" errorTitle="Error" error="Debe definir bajo que estatus se encuentra este personal. Por favor revisar faltas ortográficas." xr:uid="{00000000-0002-0000-0000-000004000000}">
          <x14:formula1>
            <xm:f>'Validación de datos'!$E$2:$E$8</xm:f>
          </x14:formula1>
          <xm:sqref>G2:G20</xm:sqref>
        </x14:dataValidation>
        <x14:dataValidation type="list" allowBlank="1" showInputMessage="1" showErrorMessage="1" errorTitle="Error" error="Para definir el sexo del empleado coloque &quot;M&quot; en caso de ser masculino y &quot;F&quot; en caso de ser femenino." xr:uid="{00000000-0002-0000-0000-000005000000}">
          <x14:formula1>
            <xm:f>'Validación de datos'!$A$2:$A$3</xm:f>
          </x14:formula1>
          <xm:sqref>H2:H20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9"/>
  <sheetViews>
    <sheetView workbookViewId="0">
      <selection activeCell="E7" sqref="E7"/>
    </sheetView>
  </sheetViews>
  <sheetFormatPr defaultRowHeight="12.75" x14ac:dyDescent="0.2"/>
  <cols>
    <col min="1" max="1" width="8.42578125" bestFit="1" customWidth="1"/>
    <col min="2" max="2" width="56.7109375" bestFit="1" customWidth="1"/>
    <col min="3" max="3" width="16.28515625" bestFit="1" customWidth="1"/>
    <col min="4" max="4" width="56.28515625" bestFit="1" customWidth="1"/>
    <col min="5" max="5" width="23.42578125" bestFit="1" customWidth="1"/>
    <col min="6" max="6" width="33.5703125" bestFit="1" customWidth="1"/>
  </cols>
  <sheetData>
    <row r="1" spans="1:6" ht="13.5" x14ac:dyDescent="0.25">
      <c r="A1" s="11" t="s">
        <v>52</v>
      </c>
      <c r="B1" s="12" t="s">
        <v>53</v>
      </c>
      <c r="C1" s="11" t="s">
        <v>54</v>
      </c>
      <c r="D1" s="12" t="s">
        <v>55</v>
      </c>
      <c r="E1" s="12" t="s">
        <v>3</v>
      </c>
      <c r="F1" s="12" t="s">
        <v>56</v>
      </c>
    </row>
    <row r="2" spans="1:6" ht="13.5" x14ac:dyDescent="0.25">
      <c r="A2" s="13" t="s">
        <v>9</v>
      </c>
      <c r="B2" s="14" t="s">
        <v>57</v>
      </c>
      <c r="C2" s="15" t="s">
        <v>58</v>
      </c>
      <c r="D2" s="16" t="s">
        <v>59</v>
      </c>
      <c r="E2" s="17" t="s">
        <v>60</v>
      </c>
      <c r="F2" s="29" t="s">
        <v>61</v>
      </c>
    </row>
    <row r="3" spans="1:6" ht="13.5" x14ac:dyDescent="0.25">
      <c r="A3" s="18" t="s">
        <v>8</v>
      </c>
      <c r="B3" s="19" t="s">
        <v>62</v>
      </c>
      <c r="C3" s="20" t="s">
        <v>63</v>
      </c>
      <c r="D3" s="21" t="s">
        <v>64</v>
      </c>
      <c r="E3" s="22" t="s">
        <v>65</v>
      </c>
      <c r="F3" s="30" t="s">
        <v>66</v>
      </c>
    </row>
    <row r="4" spans="1:6" ht="13.5" x14ac:dyDescent="0.2">
      <c r="A4" s="23"/>
      <c r="B4" s="19" t="s">
        <v>14</v>
      </c>
      <c r="C4" s="20" t="s">
        <v>67</v>
      </c>
      <c r="D4" s="16" t="s">
        <v>68</v>
      </c>
      <c r="E4" s="24" t="s">
        <v>69</v>
      </c>
      <c r="F4" s="30" t="s">
        <v>70</v>
      </c>
    </row>
    <row r="5" spans="1:6" ht="13.5" x14ac:dyDescent="0.25">
      <c r="A5" s="23"/>
      <c r="B5" s="19" t="s">
        <v>10</v>
      </c>
      <c r="C5" s="20" t="s">
        <v>71</v>
      </c>
      <c r="D5" s="16" t="s">
        <v>72</v>
      </c>
      <c r="E5" s="22" t="s">
        <v>73</v>
      </c>
      <c r="F5" s="31" t="s">
        <v>74</v>
      </c>
    </row>
    <row r="6" spans="1:6" ht="13.5" x14ac:dyDescent="0.25">
      <c r="A6" s="23"/>
      <c r="B6" s="19" t="s">
        <v>12</v>
      </c>
      <c r="C6" s="20" t="s">
        <v>75</v>
      </c>
      <c r="D6" s="16" t="s">
        <v>76</v>
      </c>
      <c r="E6" s="22" t="s">
        <v>156</v>
      </c>
      <c r="F6" s="31" t="s">
        <v>77</v>
      </c>
    </row>
    <row r="7" spans="1:6" ht="13.5" x14ac:dyDescent="0.2">
      <c r="A7" s="23"/>
      <c r="B7" s="25" t="s">
        <v>78</v>
      </c>
      <c r="C7" s="20" t="s">
        <v>79</v>
      </c>
      <c r="D7" s="21" t="s">
        <v>80</v>
      </c>
      <c r="E7" s="22" t="s">
        <v>81</v>
      </c>
      <c r="F7" s="30" t="s">
        <v>82</v>
      </c>
    </row>
    <row r="8" spans="1:6" ht="13.5" x14ac:dyDescent="0.2">
      <c r="A8" s="23"/>
      <c r="B8" s="19" t="s">
        <v>15</v>
      </c>
      <c r="C8" s="20" t="s">
        <v>83</v>
      </c>
      <c r="D8" s="21" t="s">
        <v>84</v>
      </c>
      <c r="E8" s="22" t="s">
        <v>85</v>
      </c>
      <c r="F8" s="29" t="s">
        <v>86</v>
      </c>
    </row>
    <row r="9" spans="1:6" ht="13.5" x14ac:dyDescent="0.25">
      <c r="A9" s="23"/>
      <c r="B9" s="19" t="s">
        <v>87</v>
      </c>
      <c r="C9" s="20" t="s">
        <v>88</v>
      </c>
      <c r="D9" s="16" t="s">
        <v>153</v>
      </c>
      <c r="E9" s="23"/>
      <c r="F9" s="31" t="s">
        <v>90</v>
      </c>
    </row>
    <row r="10" spans="1:6" ht="13.5" x14ac:dyDescent="0.2">
      <c r="A10" s="23"/>
      <c r="B10" s="19" t="s">
        <v>91</v>
      </c>
      <c r="C10" s="20" t="s">
        <v>92</v>
      </c>
      <c r="D10" s="16" t="s">
        <v>27</v>
      </c>
      <c r="E10" s="23"/>
      <c r="F10" s="29" t="s">
        <v>94</v>
      </c>
    </row>
    <row r="11" spans="1:6" ht="13.5" x14ac:dyDescent="0.2">
      <c r="A11" s="23"/>
      <c r="B11" s="19" t="s">
        <v>13</v>
      </c>
      <c r="C11" s="20" t="s">
        <v>95</v>
      </c>
      <c r="D11" s="21" t="s">
        <v>89</v>
      </c>
      <c r="E11" s="23"/>
      <c r="F11" s="30" t="s">
        <v>97</v>
      </c>
    </row>
    <row r="12" spans="1:6" ht="13.5" x14ac:dyDescent="0.25">
      <c r="A12" s="23"/>
      <c r="B12" s="19" t="s">
        <v>98</v>
      </c>
      <c r="C12" s="20" t="s">
        <v>99</v>
      </c>
      <c r="D12" s="21" t="s">
        <v>93</v>
      </c>
      <c r="E12" s="23"/>
      <c r="F12" s="31" t="s">
        <v>101</v>
      </c>
    </row>
    <row r="13" spans="1:6" ht="13.5" x14ac:dyDescent="0.2">
      <c r="A13" s="23"/>
      <c r="B13" s="25" t="s">
        <v>102</v>
      </c>
      <c r="C13" s="20" t="s">
        <v>103</v>
      </c>
      <c r="D13" s="21" t="s">
        <v>96</v>
      </c>
      <c r="E13" s="23"/>
      <c r="F13" s="32" t="s">
        <v>105</v>
      </c>
    </row>
    <row r="14" spans="1:6" ht="13.5" x14ac:dyDescent="0.25">
      <c r="A14" s="23"/>
      <c r="B14" s="25" t="s">
        <v>106</v>
      </c>
      <c r="C14" s="20" t="s">
        <v>107</v>
      </c>
      <c r="D14" s="21" t="s">
        <v>100</v>
      </c>
      <c r="E14" s="23"/>
      <c r="F14" s="31" t="s">
        <v>109</v>
      </c>
    </row>
    <row r="15" spans="1:6" ht="13.5" x14ac:dyDescent="0.2">
      <c r="A15" s="23"/>
      <c r="B15" s="25" t="s">
        <v>110</v>
      </c>
      <c r="C15" s="20" t="s">
        <v>111</v>
      </c>
      <c r="D15" s="21" t="s">
        <v>104</v>
      </c>
      <c r="E15" s="23"/>
      <c r="F15" s="29" t="s">
        <v>113</v>
      </c>
    </row>
    <row r="16" spans="1:6" ht="13.5" x14ac:dyDescent="0.2">
      <c r="A16" s="23"/>
      <c r="B16" s="25" t="s">
        <v>114</v>
      </c>
      <c r="C16" s="20" t="s">
        <v>115</v>
      </c>
      <c r="D16" s="21" t="s">
        <v>108</v>
      </c>
      <c r="E16" s="23"/>
      <c r="F16" s="29" t="s">
        <v>113</v>
      </c>
    </row>
    <row r="17" spans="1:6" ht="13.5" x14ac:dyDescent="0.2">
      <c r="A17" s="23"/>
      <c r="B17" s="25" t="s">
        <v>51</v>
      </c>
      <c r="C17" s="26" t="s">
        <v>117</v>
      </c>
      <c r="D17" s="16" t="s">
        <v>112</v>
      </c>
      <c r="E17" s="23"/>
      <c r="F17" s="30" t="s">
        <v>119</v>
      </c>
    </row>
    <row r="18" spans="1:6" ht="13.5" x14ac:dyDescent="0.2">
      <c r="A18" s="23"/>
      <c r="B18" s="23"/>
      <c r="C18" s="23"/>
      <c r="D18" s="16" t="s">
        <v>116</v>
      </c>
      <c r="E18" s="23"/>
      <c r="F18" s="30" t="s">
        <v>121</v>
      </c>
    </row>
    <row r="19" spans="1:6" ht="13.5" x14ac:dyDescent="0.2">
      <c r="A19" s="23"/>
      <c r="B19" s="23"/>
      <c r="C19" s="23"/>
      <c r="D19" s="16" t="s">
        <v>118</v>
      </c>
      <c r="E19" s="23"/>
      <c r="F19" s="33" t="s">
        <v>123</v>
      </c>
    </row>
    <row r="20" spans="1:6" ht="13.5" x14ac:dyDescent="0.25">
      <c r="A20" s="23"/>
      <c r="B20" s="23"/>
      <c r="C20" s="23"/>
      <c r="D20" s="16" t="s">
        <v>152</v>
      </c>
      <c r="E20" s="23"/>
      <c r="F20" s="31" t="s">
        <v>125</v>
      </c>
    </row>
    <row r="21" spans="1:6" ht="13.5" x14ac:dyDescent="0.2">
      <c r="A21" s="23"/>
      <c r="B21" s="23"/>
      <c r="C21" s="23"/>
      <c r="D21" s="21" t="s">
        <v>120</v>
      </c>
      <c r="E21" s="23"/>
      <c r="F21" s="30" t="s">
        <v>127</v>
      </c>
    </row>
    <row r="22" spans="1:6" ht="13.5" x14ac:dyDescent="0.2">
      <c r="A22" s="23"/>
      <c r="B22" s="23"/>
      <c r="C22" s="23"/>
      <c r="D22" s="21" t="s">
        <v>122</v>
      </c>
      <c r="E22" s="23"/>
      <c r="F22" s="23"/>
    </row>
    <row r="23" spans="1:6" ht="13.5" x14ac:dyDescent="0.2">
      <c r="A23" s="23"/>
      <c r="B23" s="23"/>
      <c r="C23" s="23"/>
      <c r="D23" s="21" t="s">
        <v>124</v>
      </c>
      <c r="E23" s="23"/>
      <c r="F23" s="23"/>
    </row>
    <row r="24" spans="1:6" ht="13.5" x14ac:dyDescent="0.2">
      <c r="A24" s="23"/>
      <c r="B24" s="23"/>
      <c r="C24" s="23"/>
      <c r="D24" s="27" t="s">
        <v>126</v>
      </c>
      <c r="E24" s="23"/>
      <c r="F24" s="23"/>
    </row>
    <row r="25" spans="1:6" ht="13.5" x14ac:dyDescent="0.2">
      <c r="A25" s="23"/>
      <c r="B25" s="23"/>
      <c r="C25" s="23"/>
      <c r="D25" s="16" t="s">
        <v>128</v>
      </c>
      <c r="E25" s="23"/>
      <c r="F25" s="23"/>
    </row>
    <row r="26" spans="1:6" ht="13.5" x14ac:dyDescent="0.25">
      <c r="A26" s="23"/>
      <c r="B26" s="23"/>
      <c r="C26" s="34"/>
      <c r="D26" s="21" t="s">
        <v>129</v>
      </c>
      <c r="E26" s="23"/>
      <c r="F26" s="23"/>
    </row>
    <row r="27" spans="1:6" ht="13.5" x14ac:dyDescent="0.25">
      <c r="A27" s="23"/>
      <c r="B27" s="23"/>
      <c r="C27" s="34"/>
      <c r="D27" s="21" t="s">
        <v>130</v>
      </c>
      <c r="E27" s="23"/>
      <c r="F27" s="23"/>
    </row>
    <row r="28" spans="1:6" ht="13.5" x14ac:dyDescent="0.25">
      <c r="A28" s="23"/>
      <c r="B28" s="23"/>
      <c r="C28" s="34"/>
      <c r="D28" s="27" t="s">
        <v>131</v>
      </c>
      <c r="E28" s="23"/>
      <c r="F28" s="23"/>
    </row>
    <row r="29" spans="1:6" ht="13.5" x14ac:dyDescent="0.25">
      <c r="A29" s="23"/>
      <c r="B29" s="23"/>
      <c r="C29" s="34"/>
      <c r="D29" s="21" t="s">
        <v>132</v>
      </c>
      <c r="E29" s="23"/>
      <c r="F29" s="23"/>
    </row>
    <row r="30" spans="1:6" ht="13.5" x14ac:dyDescent="0.25">
      <c r="A30" s="23"/>
      <c r="B30" s="23"/>
      <c r="C30" s="34"/>
      <c r="D30" s="21" t="s">
        <v>133</v>
      </c>
      <c r="E30" s="23"/>
      <c r="F30" s="23"/>
    </row>
    <row r="31" spans="1:6" ht="13.5" x14ac:dyDescent="0.25">
      <c r="A31" s="23"/>
      <c r="B31" s="23"/>
      <c r="C31" s="34"/>
      <c r="D31" s="21" t="s">
        <v>134</v>
      </c>
      <c r="E31" s="23"/>
      <c r="F31" s="23"/>
    </row>
    <row r="32" spans="1:6" ht="13.5" x14ac:dyDescent="0.25">
      <c r="A32" s="23"/>
      <c r="B32" s="23"/>
      <c r="C32" s="34"/>
      <c r="D32" s="28" t="s">
        <v>135</v>
      </c>
      <c r="E32" s="23"/>
      <c r="F32" s="23"/>
    </row>
    <row r="33" spans="1:6" ht="13.5" x14ac:dyDescent="0.25">
      <c r="A33" s="23"/>
      <c r="B33" s="23"/>
      <c r="C33" s="34"/>
      <c r="D33" s="16" t="s">
        <v>136</v>
      </c>
      <c r="E33" s="23"/>
      <c r="F33" s="23"/>
    </row>
    <row r="34" spans="1:6" ht="13.5" x14ac:dyDescent="0.25">
      <c r="A34" s="23"/>
      <c r="B34" s="23"/>
      <c r="C34" s="34"/>
      <c r="D34" s="21" t="s">
        <v>137</v>
      </c>
      <c r="E34" s="23"/>
      <c r="F34" s="23"/>
    </row>
    <row r="35" spans="1:6" ht="13.5" x14ac:dyDescent="0.25">
      <c r="A35" s="23"/>
      <c r="B35" s="23"/>
      <c r="C35" s="34"/>
      <c r="D35" s="21" t="s">
        <v>11</v>
      </c>
      <c r="E35" s="23"/>
      <c r="F35" s="23"/>
    </row>
    <row r="36" spans="1:6" ht="13.5" x14ac:dyDescent="0.25">
      <c r="A36" s="23"/>
      <c r="B36" s="23"/>
      <c r="C36" s="34"/>
      <c r="D36" s="28" t="s">
        <v>138</v>
      </c>
      <c r="E36" s="23"/>
      <c r="F36" s="35"/>
    </row>
    <row r="37" spans="1:6" ht="13.5" x14ac:dyDescent="0.25">
      <c r="A37" s="23"/>
      <c r="B37" s="23"/>
      <c r="C37" s="34"/>
      <c r="D37" s="21" t="s">
        <v>139</v>
      </c>
      <c r="E37" s="23"/>
      <c r="F37" s="35"/>
    </row>
    <row r="38" spans="1:6" ht="13.5" x14ac:dyDescent="0.25">
      <c r="A38" s="23"/>
      <c r="B38" s="23"/>
      <c r="C38" s="34"/>
      <c r="D38" s="21" t="s">
        <v>140</v>
      </c>
      <c r="E38" s="23"/>
      <c r="F38" s="35"/>
    </row>
    <row r="39" spans="1:6" ht="13.5" x14ac:dyDescent="0.25">
      <c r="A39" s="23"/>
      <c r="B39" s="23"/>
      <c r="C39" s="34"/>
      <c r="D39" s="28" t="s">
        <v>141</v>
      </c>
      <c r="E39" s="23"/>
      <c r="F39" s="35"/>
    </row>
    <row r="40" spans="1:6" ht="13.5" x14ac:dyDescent="0.25">
      <c r="A40" s="23"/>
      <c r="B40" s="23"/>
      <c r="C40" s="34"/>
      <c r="D40" s="21" t="s">
        <v>142</v>
      </c>
      <c r="E40" s="23"/>
      <c r="F40" s="35"/>
    </row>
    <row r="41" spans="1:6" ht="13.5" x14ac:dyDescent="0.25">
      <c r="A41" s="23"/>
      <c r="B41" s="23"/>
      <c r="C41" s="34"/>
      <c r="D41" s="21" t="s">
        <v>143</v>
      </c>
      <c r="E41" s="23"/>
      <c r="F41" s="35"/>
    </row>
    <row r="42" spans="1:6" ht="13.5" x14ac:dyDescent="0.25">
      <c r="A42" s="23"/>
      <c r="B42" s="23"/>
      <c r="C42" s="34"/>
      <c r="D42" s="21" t="s">
        <v>144</v>
      </c>
      <c r="E42" s="23"/>
      <c r="F42" s="35"/>
    </row>
    <row r="43" spans="1:6" ht="13.5" x14ac:dyDescent="0.25">
      <c r="A43" s="23"/>
      <c r="B43" s="23"/>
      <c r="C43" s="34"/>
      <c r="D43" s="21" t="s">
        <v>145</v>
      </c>
      <c r="E43" s="23"/>
      <c r="F43" s="35"/>
    </row>
    <row r="44" spans="1:6" ht="13.5" x14ac:dyDescent="0.25">
      <c r="A44" s="23"/>
      <c r="B44" s="23"/>
      <c r="C44" s="34"/>
      <c r="D44" s="16" t="s">
        <v>146</v>
      </c>
      <c r="E44" s="23"/>
      <c r="F44" s="35"/>
    </row>
    <row r="45" spans="1:6" ht="13.5" x14ac:dyDescent="0.2">
      <c r="D45" s="21" t="s">
        <v>147</v>
      </c>
    </row>
    <row r="46" spans="1:6" ht="13.5" x14ac:dyDescent="0.2">
      <c r="D46" s="16" t="s">
        <v>148</v>
      </c>
    </row>
    <row r="47" spans="1:6" ht="13.5" x14ac:dyDescent="0.2">
      <c r="D47" s="16" t="s">
        <v>48</v>
      </c>
    </row>
    <row r="48" spans="1:6" ht="13.5" x14ac:dyDescent="0.2">
      <c r="D48" s="16" t="s">
        <v>154</v>
      </c>
    </row>
    <row r="49" spans="4:4" ht="13.5" x14ac:dyDescent="0.2">
      <c r="D49" s="16" t="s">
        <v>149</v>
      </c>
    </row>
  </sheetData>
  <sortState xmlns:xlrd2="http://schemas.microsoft.com/office/spreadsheetml/2017/richdata2" ref="D3:D49">
    <sortCondition ref="D2:D49"/>
  </sortState>
  <dataValidations count="1">
    <dataValidation errorStyle="warning" allowBlank="1" showInputMessage="1" showErrorMessage="1" errorTitle="Advertencia" error="El cargo que está ingresando no se encuentra en el manual de cargos de CORPHOTELS aprobada por el MAP. Por favor, revisar manual de cargos o faltas ortográficas." sqref="D2:D49" xr:uid="{00000000-0002-0000-0100-00000000000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Nómina Personal Contratado</vt:lpstr>
      <vt:lpstr>Validación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Lebrón</dc:creator>
  <cp:lastModifiedBy>mricardo</cp:lastModifiedBy>
  <cp:lastPrinted>2022-08-11T16:55:00Z</cp:lastPrinted>
  <dcterms:created xsi:type="dcterms:W3CDTF">2022-02-18T18:45:59Z</dcterms:created>
  <dcterms:modified xsi:type="dcterms:W3CDTF">2022-08-11T16:55:15Z</dcterms:modified>
</cp:coreProperties>
</file>